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 activeTab="1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26" i="2"/>
  <c r="D195"/>
  <c r="D194"/>
  <c r="D196"/>
  <c r="D111"/>
  <c r="D71"/>
  <c r="D12"/>
  <c r="D148"/>
  <c r="D186" l="1"/>
  <c r="D185"/>
  <c r="D10"/>
  <c r="D160" s="1"/>
  <c r="D107"/>
  <c r="D169" s="1"/>
  <c r="D62"/>
  <c r="D172"/>
  <c r="D171" l="1"/>
  <c r="D167"/>
  <c r="D124"/>
  <c r="D173" s="1"/>
  <c r="D130" l="1"/>
  <c r="D175" s="1"/>
  <c r="D174"/>
  <c r="D133"/>
  <c r="D109"/>
  <c r="D170" s="1"/>
  <c r="D92"/>
  <c r="D68"/>
  <c r="D166" s="1"/>
  <c r="D66"/>
  <c r="D165" s="1"/>
  <c r="D47"/>
  <c r="D164" s="1"/>
  <c r="D45"/>
  <c r="D163" s="1"/>
  <c r="D41"/>
  <c r="D162" s="1"/>
  <c r="D14"/>
  <c r="D161" s="1"/>
  <c r="D184"/>
  <c r="D145"/>
  <c r="D183" s="1"/>
  <c r="D6"/>
  <c r="D159" l="1"/>
  <c r="D135"/>
  <c r="D168"/>
  <c r="D197"/>
  <c r="D142" s="1"/>
  <c r="D141" s="1"/>
  <c r="D182" s="1"/>
  <c r="D187" s="1"/>
  <c r="E183" s="1"/>
  <c r="D154" l="1"/>
  <c r="E184"/>
  <c r="E186"/>
  <c r="E185"/>
  <c r="E182"/>
  <c r="D177"/>
  <c r="E168" s="1"/>
  <c r="E187" l="1"/>
  <c r="E160"/>
  <c r="E171"/>
  <c r="E169"/>
  <c r="E172"/>
  <c r="E167"/>
  <c r="E173"/>
  <c r="E165"/>
  <c r="E162"/>
  <c r="E163"/>
  <c r="E161"/>
  <c r="E170"/>
  <c r="E175"/>
  <c r="E164"/>
  <c r="E176"/>
  <c r="E166"/>
  <c r="E174"/>
  <c r="E159"/>
  <c r="E177" l="1"/>
</calcChain>
</file>

<file path=xl/sharedStrings.xml><?xml version="1.0" encoding="utf-8"?>
<sst xmlns="http://schemas.openxmlformats.org/spreadsheetml/2006/main" count="235" uniqueCount="155">
  <si>
    <t>DESPESES</t>
  </si>
  <si>
    <t>Compte PGC</t>
  </si>
  <si>
    <t>Denominació</t>
  </si>
  <si>
    <t>(%)</t>
  </si>
  <si>
    <t>Compra d'altres proveïments</t>
  </si>
  <si>
    <t>Reparacions i conservació</t>
  </si>
  <si>
    <t>Serveis de professionals independents</t>
  </si>
  <si>
    <t>Serveis transports</t>
  </si>
  <si>
    <t>Assegurances</t>
  </si>
  <si>
    <t>Serveis bancaris i similars</t>
  </si>
  <si>
    <t>Publicitat, anuncis i relacions públiques</t>
  </si>
  <si>
    <t>Subministraments</t>
  </si>
  <si>
    <t>Altres serveis</t>
  </si>
  <si>
    <t>Impost sobre beneficis</t>
  </si>
  <si>
    <t>Altres tributs</t>
  </si>
  <si>
    <t>Sous i salaris</t>
  </si>
  <si>
    <t>Indemnitzacions</t>
  </si>
  <si>
    <t>Seguretat Social a càrrec de l'empresa</t>
  </si>
  <si>
    <t>Interessos de deutes</t>
  </si>
  <si>
    <t>Despeses extraordinàries</t>
  </si>
  <si>
    <t>Dotació Amortitzacions</t>
  </si>
  <si>
    <t>Total despeses:</t>
  </si>
  <si>
    <t>INGRESSOS</t>
  </si>
  <si>
    <t>Vendes</t>
  </si>
  <si>
    <t>Serveis diversos</t>
  </si>
  <si>
    <t>Altres ingressos de gestio</t>
  </si>
  <si>
    <t>Altres ingressos financers</t>
  </si>
  <si>
    <t>Ingressos extraordinaris</t>
  </si>
  <si>
    <t>Total ingressos:</t>
  </si>
  <si>
    <t>PRES. 2022</t>
  </si>
  <si>
    <t>PRESSUPOST INGRESSOS I DESPESES 2022:</t>
  </si>
  <si>
    <t>Materials diversos i mat. seguretat i prevenció</t>
  </si>
  <si>
    <t>Roba i material treballadors</t>
  </si>
  <si>
    <t>Material d'oficina</t>
  </si>
  <si>
    <t>Reparacions i manteniment</t>
  </si>
  <si>
    <t>Reparacions i manteniment CASSE MX</t>
  </si>
  <si>
    <t>Reparacions i manteniment BARCA</t>
  </si>
  <si>
    <t>Reparacions i manteniment FORMIGONERA</t>
  </si>
  <si>
    <t>Reparacions i manteniment HERDER MXU</t>
  </si>
  <si>
    <t>Reparacions i manteniment HERDER MX</t>
  </si>
  <si>
    <t>Reparacions i manteniment CAMINS</t>
  </si>
  <si>
    <t>Reparacions i manteniment DESGUASSOS</t>
  </si>
  <si>
    <t>Reparacions i manteniment PONS</t>
  </si>
  <si>
    <t>Reparacions i manteniment SEQUIES</t>
  </si>
  <si>
    <t>Reparacions i manteniment SEQUIA FABREGAT</t>
  </si>
  <si>
    <t>Reparacions i manteniment SERVITUDS DE PAS</t>
  </si>
  <si>
    <t>Reparacions i manteniment FENDT</t>
  </si>
  <si>
    <t>Reparacions i manteniment MAQUINARIA (VARIS)</t>
  </si>
  <si>
    <t>Reparacions i manteniment FURGONETA RENAULT</t>
  </si>
  <si>
    <t>Reparacions i manteniment CASSE I HERDER MXU</t>
  </si>
  <si>
    <t>Reparacions i manteniment LA CASILLA</t>
  </si>
  <si>
    <t>Reparacions i manteniment VARIES</t>
  </si>
  <si>
    <t>Reparacions i manteniment TRACTOR NEW HOLLAND</t>
  </si>
  <si>
    <t>Reparacions i manteniment CICLOMOTOR</t>
  </si>
  <si>
    <t>Reparacions i manteniment TUBS</t>
  </si>
  <si>
    <t>Reparacions i manteniment RETOVATO ECO</t>
  </si>
  <si>
    <t>Reparacions i manteniment JOHN DEERE</t>
  </si>
  <si>
    <t>62200--</t>
  </si>
  <si>
    <t>Reparacions i manteniment INSTAL·LACIONS VARIES</t>
  </si>
  <si>
    <t>Teresa Marcos Ruiz</t>
  </si>
  <si>
    <t>Montsia assessors</t>
  </si>
  <si>
    <t>623000-</t>
  </si>
  <si>
    <t>Serveis professionals independents</t>
  </si>
  <si>
    <t>624----</t>
  </si>
  <si>
    <t>Servei transport</t>
  </si>
  <si>
    <t>Assegurança CASSE MX</t>
  </si>
  <si>
    <t>Assegurança Responsabilidad Civil</t>
  </si>
  <si>
    <t>Assegurança Furgoneta</t>
  </si>
  <si>
    <t>Assegurança CASSE MXU</t>
  </si>
  <si>
    <t>Assegurança FENDT</t>
  </si>
  <si>
    <t>Assegurança TRACTOR E2844BFW</t>
  </si>
  <si>
    <t>Assegurança Accident</t>
  </si>
  <si>
    <t>Assegurança de vida col·lectiu</t>
  </si>
  <si>
    <t>Assegurança MOTO C-3664</t>
  </si>
  <si>
    <t>Assegurança MOTO C-3663</t>
  </si>
  <si>
    <t>Assegurances Remolc Gili</t>
  </si>
  <si>
    <t>Assegurances Tractor T30911VE</t>
  </si>
  <si>
    <t xml:space="preserve">Butlletí Oficial de la Provincia </t>
  </si>
  <si>
    <t>Carburant CASSE MX</t>
  </si>
  <si>
    <t>Carburant BARCA GUADAÑA</t>
  </si>
  <si>
    <t>Carburant FORMIGONERA</t>
  </si>
  <si>
    <t>Oli maquinària</t>
  </si>
  <si>
    <t>Llum magatzem C/ Dr. Canicio</t>
  </si>
  <si>
    <t>Llum oficina C/ Pau Casals</t>
  </si>
  <si>
    <t>Aigua potable magatzem C/ Dr. Canicio</t>
  </si>
  <si>
    <t>Aigua potable oficina C/ Pau Casals</t>
  </si>
  <si>
    <t>Herbicides i productes fitosanitàris</t>
  </si>
  <si>
    <t>Carburants VARIS</t>
  </si>
  <si>
    <t>Carburant FENDT</t>
  </si>
  <si>
    <t xml:space="preserve">Carburant FURGONETA </t>
  </si>
  <si>
    <t>Carburant CASSE MXU</t>
  </si>
  <si>
    <t>CARBURANT NEW HOLLAND</t>
  </si>
  <si>
    <t>CARBURANT MOTOS PEUGEOT</t>
  </si>
  <si>
    <t>Dietes</t>
  </si>
  <si>
    <t>Quilometratges</t>
  </si>
  <si>
    <t>Telèfon oficina</t>
  </si>
  <si>
    <t xml:space="preserve">Mobil </t>
  </si>
  <si>
    <t>Mobil Celador</t>
  </si>
  <si>
    <t>Despeses representació Social</t>
  </si>
  <si>
    <t>Despeses representació Junta</t>
  </si>
  <si>
    <t>Serveis diversos (ajuts 20% obres,…)</t>
  </si>
  <si>
    <t>Servei Prevenció</t>
  </si>
  <si>
    <t>Manteniment contra incendis</t>
  </si>
  <si>
    <t>Ajuda treballadors. Escolarització fills</t>
  </si>
  <si>
    <t>Quota Adeslas</t>
  </si>
  <si>
    <t>Arbitris municipals</t>
  </si>
  <si>
    <t>Secretària</t>
  </si>
  <si>
    <t>Netejadora</t>
  </si>
  <si>
    <t>Amortització Immobilitzat</t>
  </si>
  <si>
    <t>Repartiments (Rebuts Campanya)</t>
  </si>
  <si>
    <t>Recàrrecs per constrenyiment</t>
  </si>
  <si>
    <t>Consorci d'Aigües Tarragona (C.A.T.)</t>
  </si>
  <si>
    <t>Treballs màquina HERDER</t>
  </si>
  <si>
    <t>Canon Regulacio empreses</t>
  </si>
  <si>
    <t>Interessos bancaris</t>
  </si>
  <si>
    <t>Total recaudació rebuts:</t>
  </si>
  <si>
    <t>COMENTARIS ALS PRESSUPOSTOS</t>
  </si>
  <si>
    <t>Reparacions i manteniment CORTASETOS</t>
  </si>
  <si>
    <t>Reparacions i manteniment REMOLC</t>
  </si>
  <si>
    <t>Reparacions i manteniment MINIGIRATORIA</t>
  </si>
  <si>
    <t>Assegurances T27502VE</t>
  </si>
  <si>
    <t>Assegurances ACCID. MEMBRES DE JUNTA</t>
  </si>
  <si>
    <t>625000---</t>
  </si>
  <si>
    <t>Assegurances VARIES</t>
  </si>
  <si>
    <t>Publicació Edicte Diari</t>
  </si>
  <si>
    <t>Despesa productes neteja</t>
  </si>
  <si>
    <t>Despesa correus</t>
  </si>
  <si>
    <t>CARBURANT JOHN DHERE</t>
  </si>
  <si>
    <t>CARBURANT DESBROSSADORES</t>
  </si>
  <si>
    <t>CARBURANT HORMIGONERA</t>
  </si>
  <si>
    <t>CARBURANT MINIGIRATÒRIA BOBCAT</t>
  </si>
  <si>
    <t>Assegurances Leasing Bobcat</t>
  </si>
  <si>
    <t>Treballs realitzats per altres empreses</t>
  </si>
  <si>
    <t>Arrendaments i cànons</t>
  </si>
  <si>
    <t>Mini giratoria Bobcat</t>
  </si>
  <si>
    <t>interessos bobcat</t>
  </si>
  <si>
    <t>Interessos Energreen</t>
  </si>
  <si>
    <t>CARBURANTS ENERGREEN</t>
  </si>
  <si>
    <t>Assegurança desplaçament</t>
  </si>
  <si>
    <t>Assegurança Energreeen</t>
  </si>
  <si>
    <t>Juan Manuel Gilabert Bertomeu</t>
  </si>
  <si>
    <t>Zelador Miguel Avila Albacar</t>
  </si>
  <si>
    <t>Carlos Casanova Abredo</t>
  </si>
  <si>
    <t>Queralt Gisbert Francisco Jvier</t>
  </si>
  <si>
    <t>Casanova Callau Isaac</t>
  </si>
  <si>
    <t>Andreu Floresta Masdeu</t>
  </si>
  <si>
    <t>Francis Floresta Masdeu</t>
  </si>
  <si>
    <t>PRES. 2024</t>
  </si>
  <si>
    <t>Padró Comunitat Regants Sant Jaume Campanya 2024</t>
  </si>
  <si>
    <r>
      <t>Incults:</t>
    </r>
    <r>
      <rPr>
        <i/>
        <sz val="10"/>
        <color rgb="FF000000"/>
        <rFont val="Arial"/>
        <family val="2"/>
      </rPr>
      <t xml:space="preserve">            129,9 jornals x  16,60 €/jornal =</t>
    </r>
  </si>
  <si>
    <t>El concepte de Comunitat continua en 37,50€/j.</t>
  </si>
  <si>
    <t>Rullo Pallares Ruben</t>
  </si>
  <si>
    <t>Reparto Comunitat General (37,50 Euros/jornal)</t>
  </si>
  <si>
    <r>
      <t>Zona:</t>
    </r>
    <r>
      <rPr>
        <i/>
        <sz val="10"/>
        <color rgb="FF000000"/>
        <rFont val="Arial"/>
        <family val="2"/>
      </rPr>
      <t xml:space="preserve">            9.016,25nals x   16,60 €/jornal =</t>
    </r>
  </si>
  <si>
    <r>
      <t>Comunitat:</t>
    </r>
    <r>
      <rPr>
        <i/>
        <sz val="10"/>
        <color rgb="FF000000"/>
        <rFont val="Arial"/>
        <family val="2"/>
      </rPr>
      <t xml:space="preserve">    9.016,25 jornals x 37,50 €/jornal =</t>
    </r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</si>
</sst>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4" xfId="0" applyFont="1" applyFill="1" applyBorder="1"/>
    <xf numFmtId="0" fontId="4" fillId="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4" xfId="0" applyFont="1" applyBorder="1"/>
    <xf numFmtId="8" fontId="4" fillId="3" borderId="6" xfId="0" applyNumberFormat="1" applyFont="1" applyFill="1" applyBorder="1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/>
    <xf numFmtId="0" fontId="5" fillId="0" borderId="7" xfId="0" applyFont="1" applyBorder="1"/>
    <xf numFmtId="8" fontId="5" fillId="3" borderId="6" xfId="0" applyNumberFormat="1" applyFont="1" applyFill="1" applyBorder="1" applyAlignment="1">
      <alignment horizontal="right"/>
    </xf>
    <xf numFmtId="10" fontId="5" fillId="3" borderId="4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/>
    <xf numFmtId="10" fontId="5" fillId="3" borderId="6" xfId="0" applyNumberFormat="1" applyFont="1" applyFill="1" applyBorder="1" applyAlignment="1">
      <alignment horizontal="right"/>
    </xf>
    <xf numFmtId="0" fontId="6" fillId="0" borderId="9" xfId="0" applyFont="1" applyBorder="1"/>
    <xf numFmtId="0" fontId="6" fillId="0" borderId="3" xfId="0" applyFont="1" applyBorder="1"/>
    <xf numFmtId="0" fontId="4" fillId="2" borderId="6" xfId="0" applyFont="1" applyFill="1" applyBorder="1"/>
    <xf numFmtId="0" fontId="5" fillId="0" borderId="6" xfId="0" applyFont="1" applyBorder="1"/>
    <xf numFmtId="8" fontId="4" fillId="0" borderId="6" xfId="0" applyNumberFormat="1" applyFont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/>
    <xf numFmtId="8" fontId="6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8" fontId="6" fillId="3" borderId="6" xfId="0" applyNumberFormat="1" applyFont="1" applyFill="1" applyBorder="1" applyAlignment="1">
      <alignment horizontal="right"/>
    </xf>
    <xf numFmtId="0" fontId="4" fillId="0" borderId="6" xfId="0" applyFont="1" applyBorder="1"/>
    <xf numFmtId="0" fontId="8" fillId="0" borderId="0" xfId="0" applyFont="1" applyAlignment="1">
      <alignment horizontal="justify"/>
    </xf>
    <xf numFmtId="0" fontId="4" fillId="0" borderId="3" xfId="0" applyFont="1" applyBorder="1"/>
    <xf numFmtId="8" fontId="5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5" fillId="0" borderId="1" xfId="0" applyFont="1" applyBorder="1"/>
    <xf numFmtId="8" fontId="5" fillId="0" borderId="5" xfId="0" applyNumberFormat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8" fontId="5" fillId="3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/>
    <xf numFmtId="0" fontId="11" fillId="0" borderId="0" xfId="0" applyFont="1" applyAlignment="1">
      <alignment horizontal="justify"/>
    </xf>
    <xf numFmtId="0" fontId="0" fillId="0" borderId="0" xfId="0"/>
    <xf numFmtId="0" fontId="0" fillId="0" borderId="0" xfId="0"/>
    <xf numFmtId="0" fontId="0" fillId="0" borderId="0" xfId="0"/>
    <xf numFmtId="8" fontId="4" fillId="4" borderId="6" xfId="0" applyNumberFormat="1" applyFont="1" applyFill="1" applyBorder="1" applyAlignment="1">
      <alignment horizontal="right"/>
    </xf>
    <xf numFmtId="8" fontId="6" fillId="4" borderId="6" xfId="0" applyNumberFormat="1" applyFont="1" applyFill="1" applyBorder="1" applyAlignment="1">
      <alignment horizontal="right"/>
    </xf>
    <xf numFmtId="8" fontId="0" fillId="0" borderId="0" xfId="0" applyNumberFormat="1"/>
    <xf numFmtId="8" fontId="5" fillId="4" borderId="6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6" fillId="5" borderId="5" xfId="0" applyFont="1" applyFill="1" applyBorder="1" applyAlignment="1">
      <alignment horizontal="right"/>
    </xf>
    <xf numFmtId="0" fontId="6" fillId="5" borderId="6" xfId="0" applyFont="1" applyFill="1" applyBorder="1"/>
    <xf numFmtId="8" fontId="6" fillId="5" borderId="6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8" fontId="7" fillId="5" borderId="6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right"/>
    </xf>
    <xf numFmtId="0" fontId="6" fillId="6" borderId="6" xfId="0" applyFont="1" applyFill="1" applyBorder="1"/>
    <xf numFmtId="8" fontId="6" fillId="6" borderId="6" xfId="0" applyNumberFormat="1" applyFont="1" applyFill="1" applyBorder="1" applyAlignment="1">
      <alignment horizontal="right"/>
    </xf>
    <xf numFmtId="0" fontId="3" fillId="6" borderId="6" xfId="0" applyFont="1" applyFill="1" applyBorder="1"/>
    <xf numFmtId="8" fontId="3" fillId="6" borderId="6" xfId="0" applyNumberFormat="1" applyFont="1" applyFill="1" applyBorder="1" applyAlignment="1">
      <alignment horizontal="right"/>
    </xf>
    <xf numFmtId="0" fontId="4" fillId="6" borderId="6" xfId="0" applyFont="1" applyFill="1" applyBorder="1"/>
    <xf numFmtId="8" fontId="4" fillId="6" borderId="6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10" fontId="4" fillId="0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9" xfId="0" applyFont="1" applyBorder="1"/>
    <xf numFmtId="0" fontId="4" fillId="0" borderId="3" xfId="0" applyFont="1" applyBorder="1"/>
    <xf numFmtId="0" fontId="0" fillId="0" borderId="0" xfId="0" applyAlignment="1">
      <alignment wrapText="1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8" fontId="6" fillId="0" borderId="0" xfId="0" applyNumberFormat="1" applyFont="1" applyAlignment="1">
      <alignment horizontal="right"/>
    </xf>
    <xf numFmtId="0" fontId="0" fillId="0" borderId="0" xfId="0"/>
    <xf numFmtId="8" fontId="4" fillId="0" borderId="9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4"/>
  <sheetViews>
    <sheetView workbookViewId="0">
      <selection activeCell="G15" sqref="G15"/>
    </sheetView>
  </sheetViews>
  <sheetFormatPr baseColWidth="10" defaultRowHeight="15"/>
  <cols>
    <col min="1" max="1" width="2.85546875" customWidth="1"/>
    <col min="2" max="2" width="13.28515625" customWidth="1"/>
    <col min="3" max="3" width="38.28515625" customWidth="1"/>
    <col min="4" max="4" width="14" customWidth="1"/>
  </cols>
  <sheetData>
    <row r="2" spans="2:7">
      <c r="B2" s="70" t="s">
        <v>30</v>
      </c>
      <c r="C2" s="70"/>
      <c r="D2" s="70"/>
      <c r="E2" s="70"/>
      <c r="F2" s="70"/>
    </row>
    <row r="3" spans="2:7" ht="15.75">
      <c r="B3" s="1"/>
    </row>
    <row r="4" spans="2:7" ht="15.75" thickBot="1">
      <c r="B4" s="2"/>
    </row>
    <row r="5" spans="2:7" ht="15.75" thickBot="1">
      <c r="B5" s="71" t="s">
        <v>0</v>
      </c>
      <c r="C5" s="72"/>
      <c r="D5" s="72"/>
      <c r="E5" s="73"/>
      <c r="G5" s="3"/>
    </row>
    <row r="6" spans="2:7" ht="15.75" thickBot="1">
      <c r="B6" s="5" t="s">
        <v>1</v>
      </c>
      <c r="C6" s="6" t="s">
        <v>2</v>
      </c>
      <c r="D6" s="7" t="s">
        <v>29</v>
      </c>
      <c r="E6" s="4" t="s">
        <v>3</v>
      </c>
      <c r="G6" s="3"/>
    </row>
    <row r="7" spans="2:7" ht="15.75" thickBot="1">
      <c r="B7" s="8">
        <v>602</v>
      </c>
      <c r="C7" s="9" t="s">
        <v>4</v>
      </c>
      <c r="D7" s="10">
        <v>6090.26</v>
      </c>
      <c r="E7" s="11">
        <v>3.0000000000000001E-3</v>
      </c>
      <c r="G7" s="3"/>
    </row>
    <row r="8" spans="2:7" ht="15.75" thickBot="1">
      <c r="B8" s="8">
        <v>622</v>
      </c>
      <c r="C8" s="9" t="s">
        <v>5</v>
      </c>
      <c r="D8" s="10">
        <v>42409.58</v>
      </c>
      <c r="E8" s="11">
        <v>8.7999999999999995E-2</v>
      </c>
      <c r="G8" s="3"/>
    </row>
    <row r="9" spans="2:7" ht="15.75" thickBot="1">
      <c r="B9" s="8">
        <v>623</v>
      </c>
      <c r="C9" s="9" t="s">
        <v>6</v>
      </c>
      <c r="D9" s="10">
        <v>2585.56</v>
      </c>
      <c r="E9" s="11">
        <v>4.7000000000000002E-3</v>
      </c>
      <c r="G9" s="3"/>
    </row>
    <row r="10" spans="2:7" ht="15.75" thickBot="1">
      <c r="B10" s="12">
        <v>624</v>
      </c>
      <c r="C10" s="13" t="s">
        <v>7</v>
      </c>
      <c r="D10" s="10">
        <v>60</v>
      </c>
      <c r="E10" s="11">
        <v>2.9999999999999997E-4</v>
      </c>
      <c r="G10" s="3"/>
    </row>
    <row r="11" spans="2:7" ht="15.75" thickBot="1">
      <c r="B11" s="8">
        <v>625</v>
      </c>
      <c r="C11" s="9" t="s">
        <v>8</v>
      </c>
      <c r="D11" s="10">
        <v>5264.63</v>
      </c>
      <c r="E11" s="11">
        <v>7.1999999999999998E-3</v>
      </c>
      <c r="G11" s="3"/>
    </row>
    <row r="12" spans="2:7" ht="15.75" thickBot="1">
      <c r="B12" s="8">
        <v>626</v>
      </c>
      <c r="C12" s="9" t="s">
        <v>9</v>
      </c>
      <c r="D12" s="10">
        <v>1502.48</v>
      </c>
      <c r="E12" s="11">
        <v>4.0000000000000002E-4</v>
      </c>
      <c r="G12" s="3"/>
    </row>
    <row r="13" spans="2:7" ht="15.75" thickBot="1">
      <c r="B13" s="8">
        <v>627</v>
      </c>
      <c r="C13" s="9" t="s">
        <v>10</v>
      </c>
      <c r="D13" s="10">
        <v>1022</v>
      </c>
      <c r="E13" s="11">
        <v>2.9999999999999997E-4</v>
      </c>
      <c r="G13" s="3"/>
    </row>
    <row r="14" spans="2:7" ht="15.75" thickBot="1">
      <c r="B14" s="8">
        <v>628</v>
      </c>
      <c r="C14" s="9" t="s">
        <v>11</v>
      </c>
      <c r="D14" s="10">
        <v>22897.57</v>
      </c>
      <c r="E14" s="11">
        <v>3.15E-2</v>
      </c>
      <c r="G14" s="3"/>
    </row>
    <row r="15" spans="2:7" ht="15.75" thickBot="1">
      <c r="B15" s="8">
        <v>629</v>
      </c>
      <c r="C15" s="9" t="s">
        <v>12</v>
      </c>
      <c r="D15" s="10">
        <v>12652.42</v>
      </c>
      <c r="E15" s="11">
        <v>1.9199999999999998E-2</v>
      </c>
      <c r="G15" s="3"/>
    </row>
    <row r="16" spans="2:7" ht="15.75" thickBot="1">
      <c r="B16" s="8">
        <v>630</v>
      </c>
      <c r="C16" s="9" t="s">
        <v>13</v>
      </c>
      <c r="D16" s="10">
        <v>1</v>
      </c>
      <c r="E16" s="11">
        <v>5.0000000000000001E-4</v>
      </c>
      <c r="G16" s="3"/>
    </row>
    <row r="17" spans="2:7" ht="15.75" thickBot="1">
      <c r="B17" s="8">
        <v>631</v>
      </c>
      <c r="C17" s="9" t="s">
        <v>14</v>
      </c>
      <c r="D17" s="10">
        <v>309.94</v>
      </c>
      <c r="E17" s="11">
        <v>5.9999999999999995E-4</v>
      </c>
      <c r="G17" s="3"/>
    </row>
    <row r="18" spans="2:7" ht="15.75" thickBot="1">
      <c r="B18" s="8">
        <v>640</v>
      </c>
      <c r="C18" s="9" t="s">
        <v>15</v>
      </c>
      <c r="D18" s="10">
        <v>202821.53</v>
      </c>
      <c r="E18" s="11">
        <v>0.27729999999999999</v>
      </c>
      <c r="G18" s="3"/>
    </row>
    <row r="19" spans="2:7" ht="15.75" thickBot="1">
      <c r="B19" s="8">
        <v>641</v>
      </c>
      <c r="C19" s="9" t="s">
        <v>16</v>
      </c>
      <c r="D19" s="10">
        <v>0.01</v>
      </c>
      <c r="E19" s="11">
        <v>0</v>
      </c>
      <c r="G19" s="3"/>
    </row>
    <row r="20" spans="2:7" ht="15.75" thickBot="1">
      <c r="B20" s="12">
        <v>642</v>
      </c>
      <c r="C20" s="13" t="s">
        <v>17</v>
      </c>
      <c r="D20" s="10">
        <v>70848.81</v>
      </c>
      <c r="E20" s="11">
        <v>9.2899999999999996E-2</v>
      </c>
      <c r="G20" s="3"/>
    </row>
    <row r="21" spans="2:7" ht="15.75" thickBot="1">
      <c r="B21" s="12">
        <v>662</v>
      </c>
      <c r="C21" s="13" t="s">
        <v>18</v>
      </c>
      <c r="D21" s="10">
        <v>0.01</v>
      </c>
      <c r="E21" s="11">
        <v>0</v>
      </c>
      <c r="G21" s="3"/>
    </row>
    <row r="22" spans="2:7" ht="15.75" thickBot="1">
      <c r="B22" s="8">
        <v>678</v>
      </c>
      <c r="C22" s="9" t="s">
        <v>19</v>
      </c>
      <c r="D22" s="10">
        <v>297500.95</v>
      </c>
      <c r="E22" s="11">
        <v>0.45540000000000003</v>
      </c>
      <c r="G22" s="3"/>
    </row>
    <row r="23" spans="2:7" ht="15.75" thickBot="1">
      <c r="B23" s="8">
        <v>681</v>
      </c>
      <c r="C23" s="9" t="s">
        <v>20</v>
      </c>
      <c r="D23" s="10">
        <v>9872.27</v>
      </c>
      <c r="E23" s="11">
        <v>1.8800000000000001E-2</v>
      </c>
      <c r="G23" s="3"/>
    </row>
    <row r="24" spans="2:7" ht="15.75" thickBot="1">
      <c r="C24" s="14" t="s">
        <v>21</v>
      </c>
      <c r="D24" s="15">
        <v>675839.02</v>
      </c>
      <c r="E24" s="16">
        <v>1</v>
      </c>
      <c r="G24" s="3"/>
    </row>
    <row r="25" spans="2:7">
      <c r="B25" s="17"/>
      <c r="C25" s="20"/>
      <c r="D25" s="20"/>
      <c r="E25" s="74"/>
      <c r="G25" s="76"/>
    </row>
    <row r="26" spans="2:7" ht="15.75" thickBot="1">
      <c r="B26" s="21"/>
      <c r="C26" s="21"/>
      <c r="D26" s="21"/>
      <c r="E26" s="75"/>
      <c r="G26" s="76"/>
    </row>
    <row r="27" spans="2:7" ht="15.75" thickBot="1">
      <c r="B27" s="71" t="s">
        <v>22</v>
      </c>
      <c r="C27" s="72"/>
      <c r="D27" s="72"/>
      <c r="E27" s="73"/>
      <c r="G27" s="3"/>
    </row>
    <row r="28" spans="2:7" ht="15.75" thickBot="1">
      <c r="B28" s="5" t="s">
        <v>1</v>
      </c>
      <c r="C28" s="6" t="s">
        <v>2</v>
      </c>
      <c r="D28" s="7" t="s">
        <v>29</v>
      </c>
      <c r="E28" s="7" t="s">
        <v>3</v>
      </c>
      <c r="G28" s="3"/>
    </row>
    <row r="29" spans="2:7" ht="15.75" thickBot="1">
      <c r="B29" s="8">
        <v>700</v>
      </c>
      <c r="C29" s="9" t="s">
        <v>23</v>
      </c>
      <c r="D29" s="15">
        <v>632999.66</v>
      </c>
      <c r="E29" s="19">
        <v>0.93030000000000002</v>
      </c>
      <c r="G29" s="3"/>
    </row>
    <row r="30" spans="2:7" ht="15.75" thickBot="1">
      <c r="B30" s="8">
        <v>705</v>
      </c>
      <c r="C30" s="9" t="s">
        <v>24</v>
      </c>
      <c r="D30" s="10">
        <v>7803.35</v>
      </c>
      <c r="E30" s="11">
        <v>2.87E-2</v>
      </c>
      <c r="G30" s="3"/>
    </row>
    <row r="31" spans="2:7" ht="15.75" thickBot="1">
      <c r="B31" s="8">
        <v>759</v>
      </c>
      <c r="C31" s="9" t="s">
        <v>25</v>
      </c>
      <c r="D31" s="15">
        <v>35000</v>
      </c>
      <c r="E31" s="19">
        <v>4.1000000000000002E-2</v>
      </c>
      <c r="G31" s="3"/>
    </row>
    <row r="32" spans="2:7" ht="15.75" thickBot="1">
      <c r="B32" s="8">
        <v>769</v>
      </c>
      <c r="C32" s="9" t="s">
        <v>26</v>
      </c>
      <c r="D32" s="10">
        <v>36</v>
      </c>
      <c r="E32" s="11">
        <v>0</v>
      </c>
      <c r="G32" s="3"/>
    </row>
    <row r="33" spans="2:7" ht="15.75" thickBot="1">
      <c r="B33" s="8">
        <v>778</v>
      </c>
      <c r="C33" s="9" t="s">
        <v>27</v>
      </c>
      <c r="D33" s="10">
        <v>0.01</v>
      </c>
      <c r="E33" s="11">
        <v>0</v>
      </c>
      <c r="G33" s="3"/>
    </row>
    <row r="34" spans="2:7" ht="15.75" thickBot="1">
      <c r="C34" s="14" t="s">
        <v>28</v>
      </c>
      <c r="D34" s="15">
        <v>675839.02</v>
      </c>
      <c r="E34" s="19">
        <v>1</v>
      </c>
      <c r="G34" s="3"/>
    </row>
  </sheetData>
  <mergeCells count="5">
    <mergeCell ref="B2:F2"/>
    <mergeCell ref="B5:E5"/>
    <mergeCell ref="B27:E27"/>
    <mergeCell ref="E25:E26"/>
    <mergeCell ref="G25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206"/>
  <sheetViews>
    <sheetView tabSelected="1" topLeftCell="B155" workbookViewId="0">
      <selection activeCell="B156" sqref="B156:E187"/>
    </sheetView>
  </sheetViews>
  <sheetFormatPr baseColWidth="10" defaultRowHeight="15"/>
  <cols>
    <col min="1" max="1" width="11.42578125" hidden="1" customWidth="1"/>
    <col min="2" max="2" width="14.140625" customWidth="1"/>
    <col min="3" max="3" width="46.5703125" customWidth="1"/>
    <col min="4" max="4" width="14.28515625" customWidth="1"/>
    <col min="5" max="5" width="12" bestFit="1" customWidth="1"/>
  </cols>
  <sheetData>
    <row r="3" spans="2:5" ht="15.75" thickBot="1"/>
    <row r="4" spans="2:5" ht="15.75" thickBot="1">
      <c r="B4" s="71" t="s">
        <v>0</v>
      </c>
      <c r="C4" s="72"/>
      <c r="D4" s="72"/>
      <c r="E4" s="73"/>
    </row>
    <row r="5" spans="2:5" ht="15.75" thickBot="1">
      <c r="B5" s="5" t="s">
        <v>1</v>
      </c>
      <c r="C5" s="22" t="s">
        <v>2</v>
      </c>
      <c r="D5" s="22" t="s">
        <v>147</v>
      </c>
      <c r="E5" s="7" t="s">
        <v>3</v>
      </c>
    </row>
    <row r="6" spans="2:5" ht="15.75" thickBot="1">
      <c r="B6" s="8">
        <v>602</v>
      </c>
      <c r="C6" s="23" t="s">
        <v>4</v>
      </c>
      <c r="D6" s="24">
        <f>D7+D8+D9</f>
        <v>3176.56</v>
      </c>
      <c r="E6" s="25"/>
    </row>
    <row r="7" spans="2:5" ht="15.75" thickBot="1">
      <c r="B7" s="56">
        <v>6025000</v>
      </c>
      <c r="C7" s="57" t="s">
        <v>31</v>
      </c>
      <c r="D7" s="58">
        <v>1040.56</v>
      </c>
      <c r="E7" s="68"/>
    </row>
    <row r="8" spans="2:5" ht="15.75" thickBot="1">
      <c r="B8" s="56">
        <v>6025001</v>
      </c>
      <c r="C8" s="57" t="s">
        <v>32</v>
      </c>
      <c r="D8" s="58">
        <v>1583</v>
      </c>
      <c r="E8" s="68"/>
    </row>
    <row r="9" spans="2:5" ht="15.75" thickBot="1">
      <c r="B9" s="56">
        <v>6028000</v>
      </c>
      <c r="C9" s="57" t="s">
        <v>33</v>
      </c>
      <c r="D9" s="58">
        <v>553</v>
      </c>
      <c r="E9" s="68"/>
    </row>
    <row r="10" spans="2:5" s="48" customFormat="1" ht="15.75" thickBot="1">
      <c r="B10" s="8">
        <v>607</v>
      </c>
      <c r="C10" s="23" t="s">
        <v>132</v>
      </c>
      <c r="D10" s="24">
        <f>D11</f>
        <v>986</v>
      </c>
      <c r="E10" s="69"/>
    </row>
    <row r="11" spans="2:5" s="48" customFormat="1" ht="15.75" thickBot="1">
      <c r="B11" s="56">
        <v>60700000</v>
      </c>
      <c r="C11" s="57" t="s">
        <v>132</v>
      </c>
      <c r="D11" s="58">
        <v>986</v>
      </c>
      <c r="E11" s="68"/>
    </row>
    <row r="12" spans="2:5" s="49" customFormat="1" ht="15.75" thickBot="1">
      <c r="B12" s="12">
        <v>621</v>
      </c>
      <c r="C12" s="31" t="s">
        <v>133</v>
      </c>
      <c r="D12" s="24">
        <f>D13</f>
        <v>0</v>
      </c>
      <c r="E12" s="29"/>
    </row>
    <row r="13" spans="2:5" s="49" customFormat="1" ht="15.75" thickBot="1">
      <c r="B13" s="26">
        <v>621</v>
      </c>
      <c r="C13" s="27" t="s">
        <v>134</v>
      </c>
      <c r="D13" s="28">
        <v>0</v>
      </c>
      <c r="E13" s="29"/>
    </row>
    <row r="14" spans="2:5" ht="15.75" thickBot="1">
      <c r="B14" s="8">
        <v>622</v>
      </c>
      <c r="C14" s="23" t="s">
        <v>34</v>
      </c>
      <c r="D14" s="15">
        <f>SUM(D15:D40)</f>
        <v>35748</v>
      </c>
      <c r="E14" s="25"/>
    </row>
    <row r="15" spans="2:5" ht="15.75" thickBot="1">
      <c r="B15" s="59">
        <v>6220001</v>
      </c>
      <c r="C15" s="57" t="s">
        <v>35</v>
      </c>
      <c r="D15" s="60">
        <v>583</v>
      </c>
      <c r="E15" s="29"/>
    </row>
    <row r="16" spans="2:5" ht="15.75" thickBot="1">
      <c r="B16" s="56">
        <v>6220003</v>
      </c>
      <c r="C16" s="57" t="s">
        <v>36</v>
      </c>
      <c r="D16" s="58">
        <v>50</v>
      </c>
      <c r="E16" s="29"/>
    </row>
    <row r="17" spans="2:5" ht="15.75" thickBot="1">
      <c r="B17" s="56">
        <v>6220005</v>
      </c>
      <c r="C17" s="57" t="s">
        <v>37</v>
      </c>
      <c r="D17" s="58">
        <v>50</v>
      </c>
      <c r="E17" s="29"/>
    </row>
    <row r="18" spans="2:5" ht="15.75" thickBot="1">
      <c r="B18" s="59">
        <v>6220007</v>
      </c>
      <c r="C18" s="57" t="s">
        <v>38</v>
      </c>
      <c r="D18" s="60">
        <v>133</v>
      </c>
      <c r="E18" s="29"/>
    </row>
    <row r="19" spans="2:5" ht="15.75" thickBot="1">
      <c r="B19" s="56">
        <v>6220008</v>
      </c>
      <c r="C19" s="57" t="s">
        <v>39</v>
      </c>
      <c r="D19" s="58">
        <v>133</v>
      </c>
      <c r="E19" s="29"/>
    </row>
    <row r="20" spans="2:5" ht="15.75" thickBot="1">
      <c r="B20" s="56">
        <v>6220009</v>
      </c>
      <c r="C20" s="57" t="s">
        <v>40</v>
      </c>
      <c r="D20" s="58">
        <v>833</v>
      </c>
      <c r="E20" s="29"/>
    </row>
    <row r="21" spans="2:5" ht="15.75" thickBot="1">
      <c r="B21" s="56">
        <v>6220010</v>
      </c>
      <c r="C21" s="57" t="s">
        <v>41</v>
      </c>
      <c r="D21" s="58">
        <v>3533</v>
      </c>
      <c r="E21" s="31"/>
    </row>
    <row r="22" spans="2:5" ht="15.75" thickBot="1">
      <c r="B22" s="56">
        <v>6220011</v>
      </c>
      <c r="C22" s="57" t="s">
        <v>42</v>
      </c>
      <c r="D22" s="58">
        <v>1833</v>
      </c>
      <c r="E22" s="31"/>
    </row>
    <row r="23" spans="2:5" ht="15.75" thickBot="1">
      <c r="B23" s="56">
        <v>6220012</v>
      </c>
      <c r="C23" s="57" t="s">
        <v>43</v>
      </c>
      <c r="D23" s="58">
        <v>133</v>
      </c>
      <c r="E23" s="31"/>
    </row>
    <row r="24" spans="2:5" ht="15.75" thickBot="1">
      <c r="B24" s="56">
        <v>6220013</v>
      </c>
      <c r="C24" s="57" t="s">
        <v>44</v>
      </c>
      <c r="D24" s="58">
        <v>333</v>
      </c>
      <c r="E24" s="31"/>
    </row>
    <row r="25" spans="2:5" ht="15.75" thickBot="1">
      <c r="B25" s="56">
        <v>6220014</v>
      </c>
      <c r="C25" s="57" t="s">
        <v>45</v>
      </c>
      <c r="D25" s="58">
        <v>833</v>
      </c>
      <c r="E25" s="31"/>
    </row>
    <row r="26" spans="2:5" ht="15.75" thickBot="1">
      <c r="B26" s="56">
        <v>6220015</v>
      </c>
      <c r="C26" s="57" t="s">
        <v>46</v>
      </c>
      <c r="D26" s="58">
        <v>533</v>
      </c>
      <c r="E26" s="31"/>
    </row>
    <row r="27" spans="2:5" ht="15.75" thickBot="1">
      <c r="B27" s="56">
        <v>6220017</v>
      </c>
      <c r="C27" s="57" t="s">
        <v>47</v>
      </c>
      <c r="D27" s="58">
        <v>4633</v>
      </c>
      <c r="E27" s="31"/>
    </row>
    <row r="28" spans="2:5" ht="15.75" thickBot="1">
      <c r="B28" s="56">
        <v>6220018</v>
      </c>
      <c r="C28" s="57" t="s">
        <v>48</v>
      </c>
      <c r="D28" s="58">
        <v>2033</v>
      </c>
      <c r="E28" s="31"/>
    </row>
    <row r="29" spans="2:5" ht="15.75" thickBot="1">
      <c r="B29" s="56">
        <v>6220019</v>
      </c>
      <c r="C29" s="57" t="s">
        <v>49</v>
      </c>
      <c r="D29" s="58">
        <v>3833</v>
      </c>
      <c r="E29" s="31"/>
    </row>
    <row r="30" spans="2:5" ht="15.75" thickBot="1">
      <c r="B30" s="56">
        <v>6220020</v>
      </c>
      <c r="C30" s="57" t="s">
        <v>50</v>
      </c>
      <c r="D30" s="58">
        <v>1833</v>
      </c>
      <c r="E30" s="31"/>
    </row>
    <row r="31" spans="2:5" ht="15.75" thickBot="1">
      <c r="B31" s="56">
        <v>6220021</v>
      </c>
      <c r="C31" s="57" t="s">
        <v>51</v>
      </c>
      <c r="D31" s="58">
        <v>3033</v>
      </c>
      <c r="E31" s="31"/>
    </row>
    <row r="32" spans="2:5" ht="15.75" thickBot="1">
      <c r="B32" s="56">
        <v>6220022</v>
      </c>
      <c r="C32" s="57" t="s">
        <v>52</v>
      </c>
      <c r="D32" s="58">
        <v>433</v>
      </c>
      <c r="E32" s="31"/>
    </row>
    <row r="33" spans="2:5" ht="15.75" thickBot="1">
      <c r="B33" s="56">
        <v>6220023</v>
      </c>
      <c r="C33" s="57" t="s">
        <v>53</v>
      </c>
      <c r="D33" s="58">
        <v>333</v>
      </c>
      <c r="E33" s="31"/>
    </row>
    <row r="34" spans="2:5" ht="15.75" thickBot="1">
      <c r="B34" s="56">
        <v>6220025</v>
      </c>
      <c r="C34" s="57" t="s">
        <v>54</v>
      </c>
      <c r="D34" s="58">
        <v>1833</v>
      </c>
      <c r="E34" s="31"/>
    </row>
    <row r="35" spans="2:5" ht="15.75" thickBot="1">
      <c r="B35" s="56">
        <v>62200026</v>
      </c>
      <c r="C35" s="57" t="s">
        <v>55</v>
      </c>
      <c r="D35" s="58">
        <v>2833</v>
      </c>
      <c r="E35" s="31"/>
    </row>
    <row r="36" spans="2:5" ht="15.75" thickBot="1">
      <c r="B36" s="56">
        <v>62200027</v>
      </c>
      <c r="C36" s="57" t="s">
        <v>56</v>
      </c>
      <c r="D36" s="58">
        <v>833</v>
      </c>
      <c r="E36" s="31"/>
    </row>
    <row r="37" spans="2:5" s="45" customFormat="1" ht="15.75" thickBot="1">
      <c r="B37" s="56">
        <v>62200033</v>
      </c>
      <c r="C37" s="57" t="s">
        <v>117</v>
      </c>
      <c r="D37" s="58">
        <v>333</v>
      </c>
      <c r="E37" s="31"/>
    </row>
    <row r="38" spans="2:5" s="45" customFormat="1" ht="15.75" thickBot="1">
      <c r="B38" s="56">
        <v>62200036</v>
      </c>
      <c r="C38" s="57" t="s">
        <v>118</v>
      </c>
      <c r="D38" s="58">
        <v>95</v>
      </c>
      <c r="E38" s="31"/>
    </row>
    <row r="39" spans="2:5" s="45" customFormat="1" ht="15.75" thickBot="1">
      <c r="B39" s="56">
        <v>62200037</v>
      </c>
      <c r="C39" s="57" t="s">
        <v>119</v>
      </c>
      <c r="D39" s="58">
        <v>2333</v>
      </c>
      <c r="E39" s="31"/>
    </row>
    <row r="40" spans="2:5" ht="15.75" thickBot="1">
      <c r="B40" s="56" t="s">
        <v>57</v>
      </c>
      <c r="C40" s="57" t="s">
        <v>58</v>
      </c>
      <c r="D40" s="58">
        <v>2377</v>
      </c>
      <c r="E40" s="31"/>
    </row>
    <row r="41" spans="2:5" ht="15.75" thickBot="1">
      <c r="B41" s="12">
        <v>623</v>
      </c>
      <c r="C41" s="31" t="s">
        <v>6</v>
      </c>
      <c r="D41" s="24">
        <f>D42+D43+D44</f>
        <v>5867</v>
      </c>
      <c r="E41" s="25"/>
    </row>
    <row r="42" spans="2:5" ht="15.75" thickBot="1">
      <c r="B42" s="56">
        <v>62300010</v>
      </c>
      <c r="C42" s="57" t="s">
        <v>59</v>
      </c>
      <c r="D42" s="58">
        <v>1833</v>
      </c>
      <c r="E42" s="31"/>
    </row>
    <row r="43" spans="2:5" ht="15.75" thickBot="1">
      <c r="B43" s="56">
        <v>62300015</v>
      </c>
      <c r="C43" s="57" t="s">
        <v>60</v>
      </c>
      <c r="D43" s="58">
        <v>4033</v>
      </c>
      <c r="E43" s="31"/>
    </row>
    <row r="44" spans="2:5" ht="15.75" thickBot="1">
      <c r="B44" s="56" t="s">
        <v>61</v>
      </c>
      <c r="C44" s="57" t="s">
        <v>62</v>
      </c>
      <c r="D44" s="58">
        <v>1</v>
      </c>
      <c r="E44" s="31"/>
    </row>
    <row r="45" spans="2:5" ht="15.75" thickBot="1">
      <c r="B45" s="12">
        <v>624</v>
      </c>
      <c r="C45" s="31" t="s">
        <v>7</v>
      </c>
      <c r="D45" s="24">
        <f>D46</f>
        <v>90</v>
      </c>
      <c r="E45" s="25"/>
    </row>
    <row r="46" spans="2:5" ht="15.75" thickBot="1">
      <c r="B46" s="56" t="s">
        <v>63</v>
      </c>
      <c r="C46" s="57" t="s">
        <v>64</v>
      </c>
      <c r="D46" s="58">
        <v>90</v>
      </c>
      <c r="E46" s="31"/>
    </row>
    <row r="47" spans="2:5" ht="15.75" thickBot="1">
      <c r="B47" s="12">
        <v>625</v>
      </c>
      <c r="C47" s="31" t="s">
        <v>8</v>
      </c>
      <c r="D47" s="24">
        <f>SUM(D48:D65)</f>
        <v>6690.28</v>
      </c>
      <c r="E47" s="25"/>
    </row>
    <row r="48" spans="2:5" ht="15.75" thickBot="1">
      <c r="B48" s="61">
        <v>6250002</v>
      </c>
      <c r="C48" s="62" t="s">
        <v>65</v>
      </c>
      <c r="D48" s="63">
        <v>71</v>
      </c>
      <c r="E48" s="31"/>
    </row>
    <row r="49" spans="2:5" ht="15.75" thickBot="1">
      <c r="B49" s="61">
        <v>6250005</v>
      </c>
      <c r="C49" s="62" t="s">
        <v>66</v>
      </c>
      <c r="D49" s="63">
        <v>581</v>
      </c>
      <c r="E49" s="31"/>
    </row>
    <row r="50" spans="2:5" ht="15.75" thickBot="1">
      <c r="B50" s="61">
        <v>6250007</v>
      </c>
      <c r="C50" s="62" t="s">
        <v>67</v>
      </c>
      <c r="D50" s="63">
        <v>252</v>
      </c>
      <c r="E50" s="31"/>
    </row>
    <row r="51" spans="2:5" ht="15.75" thickBot="1">
      <c r="B51" s="61">
        <v>6250008</v>
      </c>
      <c r="C51" s="62" t="s">
        <v>68</v>
      </c>
      <c r="D51" s="63">
        <v>72</v>
      </c>
      <c r="E51" s="31"/>
    </row>
    <row r="52" spans="2:5" ht="15.75" thickBot="1">
      <c r="B52" s="61">
        <v>6250009</v>
      </c>
      <c r="C52" s="62" t="s">
        <v>69</v>
      </c>
      <c r="D52" s="63">
        <v>72</v>
      </c>
      <c r="E52" s="31"/>
    </row>
    <row r="53" spans="2:5" ht="15.75" thickBot="1">
      <c r="B53" s="61">
        <v>6250011</v>
      </c>
      <c r="C53" s="62" t="s">
        <v>70</v>
      </c>
      <c r="D53" s="63">
        <v>68</v>
      </c>
      <c r="E53" s="31"/>
    </row>
    <row r="54" spans="2:5" ht="15.75" thickBot="1">
      <c r="B54" s="61">
        <v>6250013</v>
      </c>
      <c r="C54" s="62" t="s">
        <v>71</v>
      </c>
      <c r="D54" s="63">
        <v>223</v>
      </c>
      <c r="E54" s="31"/>
    </row>
    <row r="55" spans="2:5" ht="15.75" thickBot="1">
      <c r="B55" s="61">
        <v>6250014</v>
      </c>
      <c r="C55" s="62" t="s">
        <v>72</v>
      </c>
      <c r="D55" s="63">
        <v>1781</v>
      </c>
      <c r="E55" s="31"/>
    </row>
    <row r="56" spans="2:5" ht="15.75" thickBot="1">
      <c r="B56" s="61">
        <v>6250015</v>
      </c>
      <c r="C56" s="62" t="s">
        <v>73</v>
      </c>
      <c r="D56" s="63">
        <v>122</v>
      </c>
      <c r="E56" s="31"/>
    </row>
    <row r="57" spans="2:5" ht="15.75" thickBot="1">
      <c r="B57" s="61">
        <v>6250016</v>
      </c>
      <c r="C57" s="62" t="s">
        <v>74</v>
      </c>
      <c r="D57" s="63">
        <v>119</v>
      </c>
      <c r="E57" s="31"/>
    </row>
    <row r="58" spans="2:5" ht="15.75" thickBot="1">
      <c r="B58" s="61">
        <v>62500017</v>
      </c>
      <c r="C58" s="62" t="s">
        <v>75</v>
      </c>
      <c r="D58" s="63">
        <v>21</v>
      </c>
      <c r="E58" s="31"/>
    </row>
    <row r="59" spans="2:5" ht="15.75" thickBot="1">
      <c r="B59" s="61">
        <v>62500018</v>
      </c>
      <c r="C59" s="62" t="s">
        <v>76</v>
      </c>
      <c r="D59" s="63">
        <v>65</v>
      </c>
      <c r="E59" s="31"/>
    </row>
    <row r="60" spans="2:5" s="45" customFormat="1" ht="15.75" thickBot="1">
      <c r="B60" s="61">
        <v>62500019</v>
      </c>
      <c r="C60" s="62" t="s">
        <v>120</v>
      </c>
      <c r="D60" s="63">
        <v>19</v>
      </c>
      <c r="E60" s="31"/>
    </row>
    <row r="61" spans="2:5" s="45" customFormat="1" ht="15.75" thickBot="1">
      <c r="B61" s="61">
        <v>62500023</v>
      </c>
      <c r="C61" s="62" t="s">
        <v>121</v>
      </c>
      <c r="D61" s="63">
        <v>875</v>
      </c>
      <c r="E61" s="31"/>
    </row>
    <row r="62" spans="2:5" s="48" customFormat="1" ht="15.75" thickBot="1">
      <c r="B62" s="61">
        <v>62500025</v>
      </c>
      <c r="C62" s="62" t="s">
        <v>131</v>
      </c>
      <c r="D62" s="63">
        <f>30.19*12</f>
        <v>362.28000000000003</v>
      </c>
      <c r="E62" s="31"/>
    </row>
    <row r="63" spans="2:5" s="54" customFormat="1" ht="15.75" thickBot="1">
      <c r="B63" s="61">
        <v>62500026</v>
      </c>
      <c r="C63" s="62" t="s">
        <v>138</v>
      </c>
      <c r="D63" s="63">
        <v>165</v>
      </c>
      <c r="E63" s="31"/>
    </row>
    <row r="64" spans="2:5" s="54" customFormat="1" ht="15.75" thickBot="1">
      <c r="B64" s="61">
        <v>625000027</v>
      </c>
      <c r="C64" s="62" t="s">
        <v>139</v>
      </c>
      <c r="D64" s="63">
        <v>1637</v>
      </c>
      <c r="E64" s="31"/>
    </row>
    <row r="65" spans="2:5" s="45" customFormat="1" ht="15.75" thickBot="1">
      <c r="B65" s="26" t="s">
        <v>122</v>
      </c>
      <c r="C65" s="27" t="s">
        <v>123</v>
      </c>
      <c r="D65" s="28">
        <v>185</v>
      </c>
      <c r="E65" s="31"/>
    </row>
    <row r="66" spans="2:5" ht="15.75" thickBot="1">
      <c r="B66" s="12">
        <v>626</v>
      </c>
      <c r="C66" s="31" t="s">
        <v>9</v>
      </c>
      <c r="D66" s="24">
        <f>D67</f>
        <v>420</v>
      </c>
      <c r="E66" s="25"/>
    </row>
    <row r="67" spans="2:5" ht="15.75" thickBot="1">
      <c r="B67" s="56">
        <v>6260000</v>
      </c>
      <c r="C67" s="57" t="s">
        <v>9</v>
      </c>
      <c r="D67" s="58">
        <v>420</v>
      </c>
      <c r="E67" s="31"/>
    </row>
    <row r="68" spans="2:5" ht="15.75" thickBot="1">
      <c r="B68" s="12">
        <v>627</v>
      </c>
      <c r="C68" s="31" t="s">
        <v>10</v>
      </c>
      <c r="D68" s="24">
        <f>D69+D70</f>
        <v>731</v>
      </c>
      <c r="E68" s="25"/>
    </row>
    <row r="69" spans="2:5" ht="15.75" thickBot="1">
      <c r="B69" s="61">
        <v>6270001</v>
      </c>
      <c r="C69" s="62" t="s">
        <v>77</v>
      </c>
      <c r="D69" s="63">
        <v>210</v>
      </c>
      <c r="E69" s="31"/>
    </row>
    <row r="70" spans="2:5" s="45" customFormat="1" ht="15.75" thickBot="1">
      <c r="B70" s="61">
        <v>6270002</v>
      </c>
      <c r="C70" s="62" t="s">
        <v>124</v>
      </c>
      <c r="D70" s="63">
        <v>521</v>
      </c>
      <c r="E70" s="31"/>
    </row>
    <row r="71" spans="2:5" ht="15.75" thickBot="1">
      <c r="B71" s="12">
        <v>628</v>
      </c>
      <c r="C71" s="31" t="s">
        <v>11</v>
      </c>
      <c r="D71" s="24">
        <f>SUM(D72:D91)</f>
        <v>22231.38</v>
      </c>
      <c r="E71" s="25"/>
    </row>
    <row r="72" spans="2:5" ht="15.75" thickBot="1">
      <c r="B72" s="56">
        <v>6280002</v>
      </c>
      <c r="C72" s="57" t="s">
        <v>78</v>
      </c>
      <c r="D72" s="58">
        <v>1021</v>
      </c>
      <c r="E72" s="31"/>
    </row>
    <row r="73" spans="2:5" ht="15.75" thickBot="1">
      <c r="B73" s="56">
        <v>6280004</v>
      </c>
      <c r="C73" s="57" t="s">
        <v>79</v>
      </c>
      <c r="D73" s="58">
        <v>89.8</v>
      </c>
      <c r="E73" s="31"/>
    </row>
    <row r="74" spans="2:5" ht="15.75" thickBot="1">
      <c r="B74" s="56">
        <v>6280006</v>
      </c>
      <c r="C74" s="57" t="s">
        <v>80</v>
      </c>
      <c r="D74" s="58">
        <v>110.6</v>
      </c>
      <c r="E74" s="31"/>
    </row>
    <row r="75" spans="2:5" ht="15.75" thickBot="1">
      <c r="B75" s="56">
        <v>6280007</v>
      </c>
      <c r="C75" s="57" t="s">
        <v>81</v>
      </c>
      <c r="D75" s="58">
        <v>2164</v>
      </c>
      <c r="E75" s="31"/>
    </row>
    <row r="76" spans="2:5" ht="15.75" thickBot="1">
      <c r="B76" s="56">
        <v>6280009</v>
      </c>
      <c r="C76" s="57" t="s">
        <v>82</v>
      </c>
      <c r="D76" s="58">
        <v>193</v>
      </c>
      <c r="E76" s="31"/>
    </row>
    <row r="77" spans="2:5" ht="15.75" thickBot="1">
      <c r="B77" s="56">
        <v>6280010</v>
      </c>
      <c r="C77" s="57" t="s">
        <v>83</v>
      </c>
      <c r="D77" s="58">
        <v>503</v>
      </c>
      <c r="E77" s="31"/>
    </row>
    <row r="78" spans="2:5" ht="15.75" thickBot="1">
      <c r="B78" s="56">
        <v>6280011</v>
      </c>
      <c r="C78" s="57" t="s">
        <v>84</v>
      </c>
      <c r="D78" s="58">
        <v>233</v>
      </c>
      <c r="E78" s="31"/>
    </row>
    <row r="79" spans="2:5" ht="15.75" thickBot="1">
      <c r="B79" s="56">
        <v>6280012</v>
      </c>
      <c r="C79" s="57" t="s">
        <v>85</v>
      </c>
      <c r="D79" s="58">
        <v>131</v>
      </c>
      <c r="E79" s="31"/>
    </row>
    <row r="80" spans="2:5" ht="15.75" thickBot="1">
      <c r="B80" s="56">
        <v>6280013</v>
      </c>
      <c r="C80" s="57" t="s">
        <v>86</v>
      </c>
      <c r="D80" s="58">
        <v>4868</v>
      </c>
      <c r="E80" s="31"/>
    </row>
    <row r="81" spans="2:5" ht="15.75" thickBot="1">
      <c r="B81" s="56">
        <v>6280014</v>
      </c>
      <c r="C81" s="57" t="s">
        <v>87</v>
      </c>
      <c r="D81" s="58">
        <v>2836</v>
      </c>
      <c r="E81" s="31"/>
    </row>
    <row r="82" spans="2:5" ht="15.75" thickBot="1">
      <c r="B82" s="56">
        <v>6280015</v>
      </c>
      <c r="C82" s="57" t="s">
        <v>88</v>
      </c>
      <c r="D82" s="58">
        <v>688</v>
      </c>
      <c r="E82" s="31"/>
    </row>
    <row r="83" spans="2:5" ht="15.75" thickBot="1">
      <c r="B83" s="56">
        <v>6280016</v>
      </c>
      <c r="C83" s="57" t="s">
        <v>89</v>
      </c>
      <c r="D83" s="58">
        <v>1616</v>
      </c>
      <c r="E83" s="31"/>
    </row>
    <row r="84" spans="2:5" ht="15.75" thickBot="1">
      <c r="B84" s="56">
        <v>6280017</v>
      </c>
      <c r="C84" s="57" t="s">
        <v>90</v>
      </c>
      <c r="D84" s="58">
        <v>1280</v>
      </c>
      <c r="E84" s="31"/>
    </row>
    <row r="85" spans="2:5" ht="15.75" thickBot="1">
      <c r="B85" s="56">
        <v>6280018</v>
      </c>
      <c r="C85" s="57" t="s">
        <v>91</v>
      </c>
      <c r="D85" s="58">
        <v>1072</v>
      </c>
      <c r="E85" s="31"/>
    </row>
    <row r="86" spans="2:5" ht="15.75" thickBot="1">
      <c r="B86" s="56">
        <v>6280019</v>
      </c>
      <c r="C86" s="57" t="s">
        <v>92</v>
      </c>
      <c r="D86" s="58">
        <v>626</v>
      </c>
      <c r="E86" s="31"/>
    </row>
    <row r="87" spans="2:5" s="47" customFormat="1" ht="15.75" thickBot="1">
      <c r="B87" s="56">
        <v>6280021</v>
      </c>
      <c r="C87" s="57" t="s">
        <v>127</v>
      </c>
      <c r="D87" s="58">
        <v>583</v>
      </c>
      <c r="E87" s="31"/>
    </row>
    <row r="88" spans="2:5" s="47" customFormat="1" ht="15.75" thickBot="1">
      <c r="B88" s="56">
        <v>6280022</v>
      </c>
      <c r="C88" s="57" t="s">
        <v>128</v>
      </c>
      <c r="D88" s="58">
        <v>128</v>
      </c>
      <c r="E88" s="31"/>
    </row>
    <row r="89" spans="2:5" s="47" customFormat="1" ht="15.75" thickBot="1">
      <c r="B89" s="56">
        <v>6280023</v>
      </c>
      <c r="C89" s="57" t="s">
        <v>129</v>
      </c>
      <c r="D89" s="58">
        <v>84.6</v>
      </c>
      <c r="E89" s="31"/>
    </row>
    <row r="90" spans="2:5" s="47" customFormat="1" ht="15.75" thickBot="1">
      <c r="B90" s="56">
        <v>6280024</v>
      </c>
      <c r="C90" s="57" t="s">
        <v>130</v>
      </c>
      <c r="D90" s="58">
        <v>188</v>
      </c>
      <c r="E90" s="31"/>
    </row>
    <row r="91" spans="2:5" s="54" customFormat="1" ht="15.75" thickBot="1">
      <c r="B91" s="56">
        <v>6280026</v>
      </c>
      <c r="C91" s="57" t="s">
        <v>137</v>
      </c>
      <c r="D91" s="58">
        <v>3816.38</v>
      </c>
      <c r="E91" s="31"/>
    </row>
    <row r="92" spans="2:5" ht="15.75" thickBot="1">
      <c r="B92" s="12">
        <v>629</v>
      </c>
      <c r="C92" s="31" t="s">
        <v>12</v>
      </c>
      <c r="D92" s="24">
        <f>SUM(D93:D106)</f>
        <v>17759</v>
      </c>
      <c r="E92" s="25"/>
    </row>
    <row r="93" spans="2:5" ht="15.75" thickBot="1">
      <c r="B93" s="61">
        <v>6290001</v>
      </c>
      <c r="C93" s="62" t="s">
        <v>93</v>
      </c>
      <c r="D93" s="63">
        <v>4095</v>
      </c>
      <c r="E93" s="31"/>
    </row>
    <row r="94" spans="2:5" ht="15.75" thickBot="1">
      <c r="B94" s="61">
        <v>6290002</v>
      </c>
      <c r="C94" s="62" t="s">
        <v>94</v>
      </c>
      <c r="D94" s="63">
        <v>4095</v>
      </c>
      <c r="E94" s="31"/>
    </row>
    <row r="95" spans="2:5" ht="15.75" thickBot="1">
      <c r="B95" s="61">
        <v>6290003</v>
      </c>
      <c r="C95" s="62" t="s">
        <v>95</v>
      </c>
      <c r="D95" s="63">
        <v>368</v>
      </c>
      <c r="E95" s="31"/>
    </row>
    <row r="96" spans="2:5" ht="15.75" thickBot="1">
      <c r="B96" s="61">
        <v>6290004</v>
      </c>
      <c r="C96" s="62" t="s">
        <v>96</v>
      </c>
      <c r="D96" s="63">
        <v>305</v>
      </c>
      <c r="E96" s="31"/>
    </row>
    <row r="97" spans="2:5" ht="15.75" thickBot="1">
      <c r="B97" s="61">
        <v>6290005</v>
      </c>
      <c r="C97" s="62" t="s">
        <v>97</v>
      </c>
      <c r="D97" s="63">
        <v>1</v>
      </c>
      <c r="E97" s="31"/>
    </row>
    <row r="98" spans="2:5" ht="15.75" thickBot="1">
      <c r="B98" s="56">
        <v>6290006</v>
      </c>
      <c r="C98" s="57" t="s">
        <v>98</v>
      </c>
      <c r="D98" s="58">
        <v>433</v>
      </c>
      <c r="E98" s="31"/>
    </row>
    <row r="99" spans="2:5" ht="15.75" thickBot="1">
      <c r="B99" s="56">
        <v>6290008</v>
      </c>
      <c r="C99" s="57" t="s">
        <v>99</v>
      </c>
      <c r="D99" s="58">
        <v>2333</v>
      </c>
      <c r="E99" s="31"/>
    </row>
    <row r="100" spans="2:5" ht="15.75" thickBot="1">
      <c r="B100" s="56">
        <v>6290009</v>
      </c>
      <c r="C100" s="57" t="s">
        <v>100</v>
      </c>
      <c r="D100" s="58">
        <v>653</v>
      </c>
      <c r="E100" s="31"/>
    </row>
    <row r="101" spans="2:5" ht="15.75" thickBot="1">
      <c r="B101" s="56">
        <v>6290010</v>
      </c>
      <c r="C101" s="57" t="s">
        <v>101</v>
      </c>
      <c r="D101" s="58">
        <v>2233</v>
      </c>
      <c r="E101" s="31"/>
    </row>
    <row r="102" spans="2:5" ht="15.75" thickBot="1">
      <c r="B102" s="56">
        <v>6290011</v>
      </c>
      <c r="C102" s="57" t="s">
        <v>102</v>
      </c>
      <c r="D102" s="58">
        <v>100</v>
      </c>
      <c r="E102" s="31"/>
    </row>
    <row r="103" spans="2:5" ht="15.75" thickBot="1">
      <c r="B103" s="56">
        <v>6290012</v>
      </c>
      <c r="C103" s="57" t="s">
        <v>103</v>
      </c>
      <c r="D103" s="58">
        <v>2038</v>
      </c>
      <c r="E103" s="31"/>
    </row>
    <row r="104" spans="2:5" ht="15.75" thickBot="1">
      <c r="B104" s="56">
        <v>6290013</v>
      </c>
      <c r="C104" s="57" t="s">
        <v>104</v>
      </c>
      <c r="D104" s="58">
        <v>870</v>
      </c>
      <c r="E104" s="31"/>
    </row>
    <row r="105" spans="2:5" s="45" customFormat="1" ht="15.75" thickBot="1">
      <c r="B105" s="56">
        <v>6290014</v>
      </c>
      <c r="C105" s="57" t="s">
        <v>125</v>
      </c>
      <c r="D105" s="58">
        <v>85</v>
      </c>
      <c r="E105" s="31"/>
    </row>
    <row r="106" spans="2:5" s="45" customFormat="1" ht="15.75" thickBot="1">
      <c r="B106" s="56">
        <v>6290016</v>
      </c>
      <c r="C106" s="57" t="s">
        <v>126</v>
      </c>
      <c r="D106" s="58">
        <v>150</v>
      </c>
      <c r="E106" s="31"/>
    </row>
    <row r="107" spans="2:5" ht="15.75" thickBot="1">
      <c r="B107" s="12">
        <v>630</v>
      </c>
      <c r="C107" s="31" t="s">
        <v>13</v>
      </c>
      <c r="D107" s="24">
        <f>D108</f>
        <v>1</v>
      </c>
      <c r="E107" s="25"/>
    </row>
    <row r="108" spans="2:5" ht="15.75" thickBot="1">
      <c r="B108" s="26">
        <v>6300000</v>
      </c>
      <c r="C108" s="27" t="s">
        <v>13</v>
      </c>
      <c r="D108" s="28">
        <v>1</v>
      </c>
      <c r="E108" s="31"/>
    </row>
    <row r="109" spans="2:5" ht="15.75" thickBot="1">
      <c r="B109" s="12">
        <v>631</v>
      </c>
      <c r="C109" s="31" t="s">
        <v>14</v>
      </c>
      <c r="D109" s="24">
        <f>D110</f>
        <v>438</v>
      </c>
      <c r="E109" s="25"/>
    </row>
    <row r="110" spans="2:5" ht="15.75" thickBot="1">
      <c r="B110" s="56">
        <v>6310000</v>
      </c>
      <c r="C110" s="57" t="s">
        <v>105</v>
      </c>
      <c r="D110" s="58">
        <v>438</v>
      </c>
      <c r="E110" s="31"/>
    </row>
    <row r="111" spans="2:5" ht="15.75" thickBot="1">
      <c r="B111" s="12">
        <v>640</v>
      </c>
      <c r="C111" s="31" t="s">
        <v>15</v>
      </c>
      <c r="D111" s="50">
        <f>SUM(D112:D121)</f>
        <v>178625</v>
      </c>
      <c r="E111" s="25"/>
    </row>
    <row r="112" spans="2:5" s="55" customFormat="1" ht="15.75" thickBot="1">
      <c r="B112" s="12"/>
      <c r="C112" s="64" t="s">
        <v>141</v>
      </c>
      <c r="D112" s="65">
        <v>5090</v>
      </c>
      <c r="E112" s="25"/>
    </row>
    <row r="113" spans="2:5" s="55" customFormat="1" ht="15.75" thickBot="1">
      <c r="B113" s="12"/>
      <c r="C113" s="66" t="s">
        <v>140</v>
      </c>
      <c r="D113" s="67">
        <v>27521</v>
      </c>
      <c r="E113" s="25"/>
    </row>
    <row r="114" spans="2:5" s="55" customFormat="1" ht="15.75" thickBot="1">
      <c r="B114" s="12"/>
      <c r="C114" s="66" t="s">
        <v>142</v>
      </c>
      <c r="D114" s="67">
        <v>25432</v>
      </c>
      <c r="E114" s="25"/>
    </row>
    <row r="115" spans="2:5" s="55" customFormat="1" ht="15.75" thickBot="1">
      <c r="B115" s="12"/>
      <c r="C115" s="66" t="s">
        <v>143</v>
      </c>
      <c r="D115" s="67">
        <v>24180</v>
      </c>
      <c r="E115" s="25"/>
    </row>
    <row r="116" spans="2:5" s="55" customFormat="1" ht="15.75" thickBot="1">
      <c r="B116" s="12"/>
      <c r="C116" s="66" t="s">
        <v>151</v>
      </c>
      <c r="D116" s="67">
        <v>24180</v>
      </c>
      <c r="E116" s="25"/>
    </row>
    <row r="117" spans="2:5" s="55" customFormat="1" ht="15.75" thickBot="1">
      <c r="B117" s="12"/>
      <c r="C117" s="66" t="s">
        <v>144</v>
      </c>
      <c r="D117" s="67">
        <v>24049</v>
      </c>
      <c r="E117" s="25"/>
    </row>
    <row r="118" spans="2:5" ht="15.75" thickBot="1">
      <c r="B118" s="26"/>
      <c r="C118" s="62" t="s">
        <v>145</v>
      </c>
      <c r="D118" s="63">
        <v>23532</v>
      </c>
      <c r="E118" s="31"/>
    </row>
    <row r="119" spans="2:5" ht="15.75" thickBot="1">
      <c r="B119" s="26"/>
      <c r="C119" s="62" t="s">
        <v>146</v>
      </c>
      <c r="D119" s="63">
        <v>11766</v>
      </c>
      <c r="E119" s="31"/>
    </row>
    <row r="120" spans="2:5" ht="15.75" thickBot="1">
      <c r="B120" s="26"/>
      <c r="C120" s="62" t="s">
        <v>106</v>
      </c>
      <c r="D120" s="63">
        <v>11863</v>
      </c>
      <c r="E120" s="31"/>
    </row>
    <row r="121" spans="2:5" ht="15.75" thickBot="1">
      <c r="B121" s="26"/>
      <c r="C121" s="62" t="s">
        <v>107</v>
      </c>
      <c r="D121" s="63">
        <v>1012</v>
      </c>
      <c r="E121" s="31"/>
    </row>
    <row r="122" spans="2:5" ht="15.75" thickBot="1">
      <c r="B122" s="12">
        <v>641</v>
      </c>
      <c r="C122" s="31" t="s">
        <v>16</v>
      </c>
      <c r="D122" s="50">
        <v>0.01</v>
      </c>
      <c r="E122" s="25"/>
    </row>
    <row r="123" spans="2:5" ht="15.75" thickBot="1">
      <c r="B123" s="26">
        <v>6410000</v>
      </c>
      <c r="C123" s="27" t="s">
        <v>16</v>
      </c>
      <c r="D123" s="51">
        <v>0.01</v>
      </c>
      <c r="E123" s="31"/>
    </row>
    <row r="124" spans="2:5" ht="15.75" thickBot="1">
      <c r="B124" s="12">
        <v>642</v>
      </c>
      <c r="C124" s="31" t="s">
        <v>17</v>
      </c>
      <c r="D124" s="50">
        <f>D125</f>
        <v>73938.87</v>
      </c>
      <c r="E124" s="25"/>
    </row>
    <row r="125" spans="2:5" ht="15.75" thickBot="1">
      <c r="B125" s="61">
        <v>6420000</v>
      </c>
      <c r="C125" s="62" t="s">
        <v>17</v>
      </c>
      <c r="D125" s="63">
        <v>73938.87</v>
      </c>
      <c r="E125" s="31"/>
    </row>
    <row r="126" spans="2:5" ht="15.75" thickBot="1">
      <c r="B126" s="12">
        <v>662</v>
      </c>
      <c r="C126" s="31" t="s">
        <v>18</v>
      </c>
      <c r="D126" s="24">
        <f>D127+D128+D129</f>
        <v>3578</v>
      </c>
      <c r="E126" s="25"/>
    </row>
    <row r="127" spans="2:5" ht="15.75" thickBot="1">
      <c r="B127" s="26">
        <v>6620000</v>
      </c>
      <c r="C127" s="27" t="s">
        <v>18</v>
      </c>
      <c r="D127" s="28">
        <v>1</v>
      </c>
      <c r="E127" s="31"/>
    </row>
    <row r="128" spans="2:5" s="54" customFormat="1" ht="15.75" thickBot="1">
      <c r="B128" s="61">
        <v>6620001</v>
      </c>
      <c r="C128" s="62" t="s">
        <v>135</v>
      </c>
      <c r="D128" s="63">
        <v>112</v>
      </c>
      <c r="E128" s="31"/>
    </row>
    <row r="129" spans="2:9" s="54" customFormat="1" ht="15.75" thickBot="1">
      <c r="B129" s="61">
        <v>6620002</v>
      </c>
      <c r="C129" s="62" t="s">
        <v>136</v>
      </c>
      <c r="D129" s="63">
        <v>3465</v>
      </c>
      <c r="E129" s="31"/>
    </row>
    <row r="130" spans="2:9" ht="15.75" thickBot="1">
      <c r="B130" s="12">
        <v>678</v>
      </c>
      <c r="C130" s="31" t="s">
        <v>19</v>
      </c>
      <c r="D130" s="24">
        <f>D132+D131</f>
        <v>338110.38</v>
      </c>
      <c r="E130" s="25"/>
    </row>
    <row r="131" spans="2:9" ht="15.75" thickBot="1">
      <c r="B131" s="26">
        <v>6780000</v>
      </c>
      <c r="C131" s="27" t="s">
        <v>19</v>
      </c>
      <c r="D131" s="28">
        <v>1</v>
      </c>
      <c r="E131" s="31"/>
    </row>
    <row r="132" spans="2:9" ht="15.75" thickBot="1">
      <c r="B132" s="26"/>
      <c r="C132" s="62" t="s">
        <v>152</v>
      </c>
      <c r="D132" s="63">
        <v>338109.38</v>
      </c>
      <c r="E132" s="31"/>
    </row>
    <row r="133" spans="2:9" ht="15.75" thickBot="1">
      <c r="B133" s="12">
        <v>681</v>
      </c>
      <c r="C133" s="31" t="s">
        <v>20</v>
      </c>
      <c r="D133" s="50">
        <f>D134</f>
        <v>38460</v>
      </c>
      <c r="E133" s="25"/>
    </row>
    <row r="134" spans="2:9" ht="15.75" thickBot="1">
      <c r="B134" s="61">
        <v>6810001</v>
      </c>
      <c r="C134" s="62" t="s">
        <v>108</v>
      </c>
      <c r="D134" s="63">
        <v>38460</v>
      </c>
      <c r="E134" s="31"/>
    </row>
    <row r="135" spans="2:9" ht="15.75" thickBot="1">
      <c r="B135" s="26"/>
      <c r="C135" s="31" t="s">
        <v>21</v>
      </c>
      <c r="D135" s="24">
        <f>D6+D14+D41+D45+D47+D66+D68+D71+D92+D107+D109+D111+D122+D124+D126+D130+D133+D10+D12</f>
        <v>726850.48</v>
      </c>
      <c r="E135" s="25"/>
      <c r="I135" s="52"/>
    </row>
    <row r="136" spans="2:9">
      <c r="B136" s="32"/>
      <c r="C136" s="17"/>
      <c r="D136" s="17"/>
      <c r="E136" s="18"/>
    </row>
    <row r="137" spans="2:9">
      <c r="B137" s="17"/>
      <c r="C137" s="17"/>
      <c r="D137" s="17"/>
      <c r="E137" s="18"/>
    </row>
    <row r="138" spans="2:9" ht="15.75" thickBot="1">
      <c r="B138" s="21"/>
      <c r="C138" s="21"/>
      <c r="D138" s="21"/>
      <c r="E138" s="33"/>
    </row>
    <row r="139" spans="2:9" ht="15.75" thickBot="1">
      <c r="B139" s="71" t="s">
        <v>22</v>
      </c>
      <c r="C139" s="72"/>
      <c r="D139" s="72"/>
      <c r="E139" s="73"/>
    </row>
    <row r="140" spans="2:9" ht="15.75" thickBot="1">
      <c r="B140" s="5" t="s">
        <v>1</v>
      </c>
      <c r="C140" s="22" t="s">
        <v>2</v>
      </c>
      <c r="D140" s="22" t="s">
        <v>147</v>
      </c>
      <c r="E140" s="7" t="s">
        <v>3</v>
      </c>
    </row>
    <row r="141" spans="2:9" ht="15.75" thickBot="1">
      <c r="B141" s="8">
        <v>700</v>
      </c>
      <c r="C141" s="23" t="s">
        <v>23</v>
      </c>
      <c r="D141" s="34">
        <f>D142+D143+D144</f>
        <v>705485.46500000008</v>
      </c>
      <c r="E141" s="25">
        <v>0.93030000000000002</v>
      </c>
    </row>
    <row r="142" spans="2:9" ht="15.75" thickBot="1">
      <c r="B142" s="26">
        <v>7000000</v>
      </c>
      <c r="C142" s="27" t="s">
        <v>109</v>
      </c>
      <c r="D142" s="30">
        <f>D197</f>
        <v>489935.46500000003</v>
      </c>
      <c r="E142" s="31"/>
      <c r="G142" s="49"/>
    </row>
    <row r="143" spans="2:9" ht="15.75" thickBot="1">
      <c r="B143" s="26">
        <v>7000001</v>
      </c>
      <c r="C143" s="27" t="s">
        <v>110</v>
      </c>
      <c r="D143" s="28">
        <v>180</v>
      </c>
      <c r="E143" s="31"/>
      <c r="G143" s="49"/>
    </row>
    <row r="144" spans="2:9" ht="15.75" thickBot="1">
      <c r="B144" s="26">
        <v>7000002</v>
      </c>
      <c r="C144" s="27" t="s">
        <v>111</v>
      </c>
      <c r="D144" s="28">
        <v>215370</v>
      </c>
      <c r="E144" s="31"/>
      <c r="G144" s="49"/>
    </row>
    <row r="145" spans="2:9" ht="15.75" thickBot="1">
      <c r="B145" s="8">
        <v>705</v>
      </c>
      <c r="C145" s="23" t="s">
        <v>24</v>
      </c>
      <c r="D145" s="53">
        <f>D147+D146</f>
        <v>2300</v>
      </c>
      <c r="E145" s="25">
        <v>2.87E-2</v>
      </c>
      <c r="G145" s="49"/>
    </row>
    <row r="146" spans="2:9" ht="15.75" thickBot="1">
      <c r="B146" s="26">
        <v>7050001</v>
      </c>
      <c r="C146" s="27" t="s">
        <v>112</v>
      </c>
      <c r="D146" s="51">
        <v>900</v>
      </c>
      <c r="E146" s="31"/>
      <c r="G146" s="49"/>
      <c r="I146" s="52"/>
    </row>
    <row r="147" spans="2:9" ht="15.75" thickBot="1">
      <c r="B147" s="26">
        <v>7050002</v>
      </c>
      <c r="C147" s="35" t="s">
        <v>24</v>
      </c>
      <c r="D147" s="51">
        <v>1400</v>
      </c>
      <c r="E147" s="29"/>
      <c r="G147" s="49"/>
    </row>
    <row r="148" spans="2:9" ht="15.75" thickBot="1">
      <c r="B148" s="8">
        <v>759</v>
      </c>
      <c r="C148" s="23" t="s">
        <v>25</v>
      </c>
      <c r="D148" s="53">
        <f>D149</f>
        <v>19000</v>
      </c>
      <c r="E148" s="25">
        <v>4.1000000000000002E-2</v>
      </c>
      <c r="G148" s="49"/>
    </row>
    <row r="149" spans="2:9" ht="15.75" thickBot="1">
      <c r="B149" s="26">
        <v>7590000</v>
      </c>
      <c r="C149" s="27" t="s">
        <v>113</v>
      </c>
      <c r="D149" s="51">
        <v>19000</v>
      </c>
      <c r="E149" s="31"/>
      <c r="G149" s="49"/>
    </row>
    <row r="150" spans="2:9" ht="15.75" thickBot="1">
      <c r="B150" s="8">
        <v>769</v>
      </c>
      <c r="C150" s="23" t="s">
        <v>26</v>
      </c>
      <c r="D150" s="34">
        <v>65</v>
      </c>
      <c r="E150" s="25">
        <v>0</v>
      </c>
      <c r="G150" s="49"/>
    </row>
    <row r="151" spans="2:9" ht="15.75" thickBot="1">
      <c r="B151" s="26">
        <v>7690000</v>
      </c>
      <c r="C151" s="27" t="s">
        <v>114</v>
      </c>
      <c r="D151" s="28">
        <v>65</v>
      </c>
      <c r="E151" s="29"/>
    </row>
    <row r="152" spans="2:9" ht="15.75" thickBot="1">
      <c r="B152" s="8">
        <v>778</v>
      </c>
      <c r="C152" s="23" t="s">
        <v>27</v>
      </c>
      <c r="D152" s="34">
        <v>0.01</v>
      </c>
      <c r="E152" s="24">
        <v>0</v>
      </c>
    </row>
    <row r="153" spans="2:9" ht="15.75" thickBot="1">
      <c r="B153" s="26">
        <v>778</v>
      </c>
      <c r="C153" s="27" t="s">
        <v>27</v>
      </c>
      <c r="D153" s="28">
        <v>0.01</v>
      </c>
      <c r="E153" s="31"/>
    </row>
    <row r="154" spans="2:9" ht="15.75" thickBot="1">
      <c r="B154" s="17"/>
      <c r="C154" s="36" t="s">
        <v>28</v>
      </c>
      <c r="D154" s="37">
        <f>D141+D145+D148+D150+D152</f>
        <v>726850.47500000009</v>
      </c>
      <c r="E154" s="38">
        <v>1</v>
      </c>
    </row>
    <row r="155" spans="2:9">
      <c r="B155" s="39"/>
      <c r="C155" s="39"/>
      <c r="D155" s="39"/>
      <c r="E155" s="40"/>
    </row>
    <row r="156" spans="2:9" ht="15.75" thickBot="1">
      <c r="B156" s="41"/>
      <c r="C156" s="41"/>
      <c r="D156" s="41"/>
      <c r="E156" s="42"/>
    </row>
    <row r="157" spans="2:9" ht="15.75" thickBot="1">
      <c r="B157" s="77" t="s">
        <v>0</v>
      </c>
      <c r="C157" s="78"/>
      <c r="D157" s="78"/>
      <c r="E157" s="79"/>
    </row>
    <row r="158" spans="2:9" ht="15.75" thickBot="1">
      <c r="B158" s="5" t="s">
        <v>1</v>
      </c>
      <c r="C158" s="22" t="s">
        <v>2</v>
      </c>
      <c r="D158" s="7" t="s">
        <v>147</v>
      </c>
      <c r="E158" s="4" t="s">
        <v>3</v>
      </c>
    </row>
    <row r="159" spans="2:9" ht="15.75" thickBot="1">
      <c r="B159" s="8">
        <v>602</v>
      </c>
      <c r="C159" s="23" t="s">
        <v>4</v>
      </c>
      <c r="D159" s="10">
        <f>D6</f>
        <v>3176.56</v>
      </c>
      <c r="E159" s="11">
        <f>D159/D177</f>
        <v>4.3703073567482546E-3</v>
      </c>
    </row>
    <row r="160" spans="2:9" s="48" customFormat="1" ht="15.75" thickBot="1">
      <c r="B160" s="8">
        <v>607</v>
      </c>
      <c r="C160" s="23" t="s">
        <v>132</v>
      </c>
      <c r="D160" s="24">
        <f>D10</f>
        <v>986</v>
      </c>
      <c r="E160" s="25">
        <f>D160/D177</f>
        <v>1.3565375921606325E-3</v>
      </c>
    </row>
    <row r="161" spans="2:9" ht="15.75" thickBot="1">
      <c r="B161" s="8">
        <v>622</v>
      </c>
      <c r="C161" s="23" t="s">
        <v>5</v>
      </c>
      <c r="D161" s="10">
        <f>D14</f>
        <v>35748</v>
      </c>
      <c r="E161" s="11">
        <f>D161/D177</f>
        <v>4.9182054609085493E-2</v>
      </c>
    </row>
    <row r="162" spans="2:9" ht="15.75" thickBot="1">
      <c r="B162" s="8">
        <v>623</v>
      </c>
      <c r="C162" s="23" t="s">
        <v>6</v>
      </c>
      <c r="D162" s="10">
        <f>D41</f>
        <v>5867</v>
      </c>
      <c r="E162" s="25">
        <f>D162/D177</f>
        <v>8.0718114129882668E-3</v>
      </c>
    </row>
    <row r="163" spans="2:9" ht="15.75" thickBot="1">
      <c r="B163" s="12">
        <v>624</v>
      </c>
      <c r="C163" s="31" t="s">
        <v>7</v>
      </c>
      <c r="D163" s="10">
        <f>D45</f>
        <v>90</v>
      </c>
      <c r="E163" s="25">
        <f>D163/D177</f>
        <v>1.2382188975097052E-4</v>
      </c>
    </row>
    <row r="164" spans="2:9" ht="15.75" thickBot="1">
      <c r="B164" s="8">
        <v>625</v>
      </c>
      <c r="C164" s="23" t="s">
        <v>8</v>
      </c>
      <c r="D164" s="10">
        <f>D47</f>
        <v>6690.28</v>
      </c>
      <c r="E164" s="11">
        <f>D164/D177</f>
        <v>9.2044790284791442E-3</v>
      </c>
    </row>
    <row r="165" spans="2:9" ht="15.75" thickBot="1">
      <c r="B165" s="8">
        <v>626</v>
      </c>
      <c r="C165" s="23" t="s">
        <v>9</v>
      </c>
      <c r="D165" s="10">
        <f>D66</f>
        <v>420</v>
      </c>
      <c r="E165" s="25">
        <f>D165/D177</f>
        <v>5.7783548550452912E-4</v>
      </c>
    </row>
    <row r="166" spans="2:9" ht="15.75" thickBot="1">
      <c r="B166" s="8">
        <v>627</v>
      </c>
      <c r="C166" s="23" t="s">
        <v>10</v>
      </c>
      <c r="D166" s="10">
        <f>D68</f>
        <v>731</v>
      </c>
      <c r="E166" s="25">
        <f>D166/D177</f>
        <v>1.0057089045328827E-3</v>
      </c>
    </row>
    <row r="167" spans="2:9" ht="15.75" thickBot="1">
      <c r="B167" s="8">
        <v>628</v>
      </c>
      <c r="C167" s="23" t="s">
        <v>11</v>
      </c>
      <c r="D167" s="10">
        <f>D71</f>
        <v>22231.38</v>
      </c>
      <c r="E167" s="11">
        <f>D167/D177</f>
        <v>3.0585905370799235E-2</v>
      </c>
    </row>
    <row r="168" spans="2:9" ht="15.75" thickBot="1">
      <c r="B168" s="8">
        <v>629</v>
      </c>
      <c r="C168" s="23" t="s">
        <v>12</v>
      </c>
      <c r="D168" s="10">
        <f>D92</f>
        <v>17759</v>
      </c>
      <c r="E168" s="25">
        <f>D168/D177</f>
        <v>2.4432810445416505E-2</v>
      </c>
    </row>
    <row r="169" spans="2:9" ht="15.75" thickBot="1">
      <c r="B169" s="8">
        <v>630</v>
      </c>
      <c r="C169" s="23" t="s">
        <v>13</v>
      </c>
      <c r="D169" s="10">
        <f>D107</f>
        <v>1</v>
      </c>
      <c r="E169" s="25">
        <f>D169/D177</f>
        <v>1.3757987750107835E-6</v>
      </c>
      <c r="I169" s="52"/>
    </row>
    <row r="170" spans="2:9" ht="15.75" thickBot="1">
      <c r="B170" s="8">
        <v>631</v>
      </c>
      <c r="C170" s="23" t="s">
        <v>14</v>
      </c>
      <c r="D170" s="10">
        <f>D109</f>
        <v>438</v>
      </c>
      <c r="E170" s="11">
        <f>D170/D177</f>
        <v>6.0259986345472319E-4</v>
      </c>
    </row>
    <row r="171" spans="2:9" ht="15.75" thickBot="1">
      <c r="B171" s="8">
        <v>640</v>
      </c>
      <c r="C171" s="23" t="s">
        <v>15</v>
      </c>
      <c r="D171" s="10">
        <f>D111</f>
        <v>178625</v>
      </c>
      <c r="E171" s="25">
        <f>D171/D177</f>
        <v>0.24575205618630122</v>
      </c>
    </row>
    <row r="172" spans="2:9" ht="15.75" thickBot="1">
      <c r="B172" s="8">
        <v>641</v>
      </c>
      <c r="C172" s="23" t="s">
        <v>16</v>
      </c>
      <c r="D172" s="10">
        <f>D122</f>
        <v>0.01</v>
      </c>
      <c r="E172" s="25">
        <f>D172/D177</f>
        <v>1.3757987750107836E-8</v>
      </c>
    </row>
    <row r="173" spans="2:9" ht="15.75" thickBot="1">
      <c r="B173" s="12">
        <v>642</v>
      </c>
      <c r="C173" s="31" t="s">
        <v>17</v>
      </c>
      <c r="D173" s="10">
        <f>D124</f>
        <v>73938.87</v>
      </c>
      <c r="E173" s="11">
        <f>D173/D177</f>
        <v>0.10172500677168157</v>
      </c>
    </row>
    <row r="174" spans="2:9" ht="15.75" thickBot="1">
      <c r="B174" s="12">
        <v>662</v>
      </c>
      <c r="C174" s="31" t="s">
        <v>18</v>
      </c>
      <c r="D174" s="10">
        <f>D126</f>
        <v>3578</v>
      </c>
      <c r="E174" s="25">
        <f>D174/D177</f>
        <v>4.9226080169885835E-3</v>
      </c>
    </row>
    <row r="175" spans="2:9" ht="15.75" thickBot="1">
      <c r="B175" s="8">
        <v>678</v>
      </c>
      <c r="C175" s="23" t="s">
        <v>19</v>
      </c>
      <c r="D175" s="10">
        <f>D130</f>
        <v>338110.38</v>
      </c>
      <c r="E175" s="25">
        <f>D175/D177</f>
        <v>0.46517184662243055</v>
      </c>
    </row>
    <row r="176" spans="2:9" ht="15.75" thickBot="1">
      <c r="B176" s="8">
        <v>681</v>
      </c>
      <c r="C176" s="23" t="s">
        <v>20</v>
      </c>
      <c r="D176" s="10">
        <v>38460</v>
      </c>
      <c r="E176" s="11">
        <f>D176/D177</f>
        <v>5.2913220886914733E-2</v>
      </c>
    </row>
    <row r="177" spans="1:7" ht="15.75" thickBot="1">
      <c r="B177" s="17"/>
      <c r="C177" s="36" t="s">
        <v>21</v>
      </c>
      <c r="D177" s="43">
        <f>SUM(D159:D176)</f>
        <v>726850.48</v>
      </c>
      <c r="E177" s="16">
        <f>SUM(E159:E176)</f>
        <v>1</v>
      </c>
    </row>
    <row r="178" spans="1:7">
      <c r="B178" s="39"/>
      <c r="C178" s="39"/>
      <c r="D178" s="39"/>
      <c r="E178" s="40"/>
    </row>
    <row r="179" spans="1:7" ht="15.75" thickBot="1">
      <c r="B179" s="17"/>
      <c r="C179" s="17"/>
      <c r="D179" s="21"/>
      <c r="E179" s="33"/>
    </row>
    <row r="180" spans="1:7" ht="15.75" thickBot="1">
      <c r="B180" s="71" t="s">
        <v>22</v>
      </c>
      <c r="C180" s="72"/>
      <c r="D180" s="72"/>
      <c r="E180" s="73"/>
    </row>
    <row r="181" spans="1:7" ht="15.75" thickBot="1">
      <c r="B181" s="5" t="s">
        <v>1</v>
      </c>
      <c r="C181" s="22" t="s">
        <v>2</v>
      </c>
      <c r="D181" s="7" t="s">
        <v>147</v>
      </c>
      <c r="E181" s="7" t="s">
        <v>3</v>
      </c>
    </row>
    <row r="182" spans="1:7" ht="15.75" thickBot="1">
      <c r="B182" s="8">
        <v>700</v>
      </c>
      <c r="C182" s="23" t="s">
        <v>23</v>
      </c>
      <c r="D182" s="15">
        <f>D141</f>
        <v>705485.46500000008</v>
      </c>
      <c r="E182" s="19">
        <f>D182/D187</f>
        <v>0.97060604521170601</v>
      </c>
    </row>
    <row r="183" spans="1:7" ht="15.75" thickBot="1">
      <c r="B183" s="8">
        <v>705</v>
      </c>
      <c r="C183" s="23" t="s">
        <v>24</v>
      </c>
      <c r="D183" s="10">
        <f>D145</f>
        <v>2300</v>
      </c>
      <c r="E183" s="11">
        <f>D183/D187</f>
        <v>3.1643372042922577E-3</v>
      </c>
    </row>
    <row r="184" spans="1:7" ht="15.75" thickBot="1">
      <c r="B184" s="8">
        <v>759</v>
      </c>
      <c r="C184" s="23" t="s">
        <v>25</v>
      </c>
      <c r="D184" s="15">
        <f>D148</f>
        <v>19000</v>
      </c>
      <c r="E184" s="19">
        <f>D184/D187</f>
        <v>2.6140176905022999E-2</v>
      </c>
    </row>
    <row r="185" spans="1:7" ht="15.75" thickBot="1">
      <c r="B185" s="8">
        <v>769</v>
      </c>
      <c r="C185" s="23" t="s">
        <v>26</v>
      </c>
      <c r="D185" s="10">
        <f>D150</f>
        <v>65</v>
      </c>
      <c r="E185" s="11">
        <f>D185/D187</f>
        <v>8.9426920990868158E-5</v>
      </c>
    </row>
    <row r="186" spans="1:7" ht="15.75" thickBot="1">
      <c r="B186" s="8">
        <v>779</v>
      </c>
      <c r="C186" s="23" t="s">
        <v>27</v>
      </c>
      <c r="D186" s="10">
        <f>D152</f>
        <v>0.01</v>
      </c>
      <c r="E186" s="11">
        <f>D186/D187</f>
        <v>1.3757987844748948E-8</v>
      </c>
    </row>
    <row r="187" spans="1:7" ht="15.75" thickBot="1">
      <c r="B187" s="17"/>
      <c r="C187" s="36" t="s">
        <v>28</v>
      </c>
      <c r="D187" s="43">
        <f>SUM(D182:D186)</f>
        <v>726850.47500000009</v>
      </c>
      <c r="E187" s="19">
        <f>SUM(E182:E186)</f>
        <v>1</v>
      </c>
    </row>
    <row r="190" spans="1:7">
      <c r="A190" s="84"/>
      <c r="B190" s="85" t="s">
        <v>148</v>
      </c>
      <c r="C190" s="85"/>
      <c r="D190" s="85"/>
      <c r="E190" s="82"/>
      <c r="F190" s="82"/>
      <c r="G190" s="76"/>
    </row>
    <row r="191" spans="1:7">
      <c r="A191" s="84"/>
      <c r="B191" s="85"/>
      <c r="C191" s="85"/>
      <c r="D191" s="85"/>
      <c r="E191" s="82"/>
      <c r="F191" s="82"/>
      <c r="G191" s="76"/>
    </row>
    <row r="192" spans="1:7">
      <c r="A192" s="84"/>
      <c r="B192" s="85"/>
      <c r="C192" s="85"/>
      <c r="D192" s="85"/>
      <c r="E192" s="82"/>
      <c r="F192" s="82"/>
      <c r="G192" s="76"/>
    </row>
    <row r="193" spans="1:7">
      <c r="A193" s="3"/>
      <c r="C193" s="82"/>
      <c r="D193" s="82"/>
      <c r="G193" s="3"/>
    </row>
    <row r="194" spans="1:7">
      <c r="A194" s="84"/>
      <c r="B194" s="80" t="s">
        <v>153</v>
      </c>
      <c r="C194" s="80"/>
      <c r="D194" s="81">
        <f>9016.25*16.6</f>
        <v>149669.75</v>
      </c>
      <c r="E194" s="81"/>
      <c r="G194" s="76"/>
    </row>
    <row r="195" spans="1:7">
      <c r="A195" s="84"/>
      <c r="B195" s="80" t="s">
        <v>154</v>
      </c>
      <c r="C195" s="80"/>
      <c r="D195" s="81">
        <f>9016.25*37.5</f>
        <v>338109.375</v>
      </c>
      <c r="E195" s="81"/>
      <c r="G195" s="76"/>
    </row>
    <row r="196" spans="1:7" ht="15.75" thickBot="1">
      <c r="A196" s="84"/>
      <c r="B196" s="80" t="s">
        <v>149</v>
      </c>
      <c r="C196" s="80"/>
      <c r="D196" s="81">
        <f>129.9*16.6</f>
        <v>2156.34</v>
      </c>
      <c r="E196" s="81"/>
      <c r="G196" s="76"/>
    </row>
    <row r="197" spans="1:7">
      <c r="A197" s="84"/>
      <c r="C197" s="44" t="s">
        <v>115</v>
      </c>
      <c r="D197" s="83">
        <f>SUM(D194:E196)</f>
        <v>489935.46500000003</v>
      </c>
      <c r="E197" s="83"/>
      <c r="G197" s="76"/>
    </row>
    <row r="198" spans="1:7">
      <c r="A198" s="84"/>
      <c r="B198" s="3"/>
      <c r="C198" s="3"/>
      <c r="D198" s="3"/>
      <c r="E198" s="3"/>
      <c r="F198" s="3"/>
      <c r="G198" s="76"/>
    </row>
    <row r="199" spans="1:7">
      <c r="A199" s="84"/>
      <c r="B199" s="86"/>
      <c r="C199" s="86"/>
      <c r="D199" s="86"/>
      <c r="E199" s="86"/>
      <c r="F199" s="86"/>
      <c r="G199" s="76"/>
    </row>
    <row r="200" spans="1:7">
      <c r="A200" s="84"/>
      <c r="B200" s="86"/>
      <c r="C200" s="86"/>
      <c r="D200" s="86"/>
      <c r="E200" s="86"/>
      <c r="F200" s="86"/>
      <c r="G200" s="76"/>
    </row>
    <row r="201" spans="1:7">
      <c r="A201" s="84"/>
      <c r="B201" s="87" t="s">
        <v>116</v>
      </c>
      <c r="C201" s="87"/>
      <c r="D201" s="87"/>
      <c r="E201" s="87"/>
      <c r="F201" s="87"/>
      <c r="G201" s="76"/>
    </row>
    <row r="202" spans="1:7">
      <c r="A202" s="82"/>
      <c r="B202" s="82"/>
      <c r="C202" s="82"/>
      <c r="D202" s="76"/>
      <c r="E202" s="76"/>
      <c r="F202" s="76"/>
      <c r="G202" s="76"/>
    </row>
    <row r="203" spans="1:7">
      <c r="A203" s="86"/>
      <c r="B203" s="86"/>
      <c r="C203" s="86"/>
      <c r="D203" s="86"/>
      <c r="E203" s="86"/>
      <c r="F203" s="76"/>
      <c r="G203" s="76"/>
    </row>
    <row r="204" spans="1:7">
      <c r="A204" s="86" t="s">
        <v>150</v>
      </c>
      <c r="B204" s="86"/>
      <c r="C204" s="86"/>
      <c r="D204" s="86"/>
      <c r="E204" s="86"/>
      <c r="F204" s="86"/>
      <c r="G204" s="86"/>
    </row>
    <row r="205" spans="1:7">
      <c r="A205" s="3"/>
      <c r="B205" s="3"/>
      <c r="C205" s="3"/>
      <c r="D205" s="3"/>
      <c r="E205" s="3"/>
      <c r="F205" s="3"/>
      <c r="G205" s="3"/>
    </row>
    <row r="206" spans="1:7">
      <c r="A206" s="46"/>
    </row>
  </sheetData>
  <mergeCells count="27">
    <mergeCell ref="A203:E203"/>
    <mergeCell ref="F203:G203"/>
    <mergeCell ref="A204:G204"/>
    <mergeCell ref="B201:F201"/>
    <mergeCell ref="G194:G201"/>
    <mergeCell ref="A202:C202"/>
    <mergeCell ref="D202:G202"/>
    <mergeCell ref="F190:F192"/>
    <mergeCell ref="G190:G192"/>
    <mergeCell ref="D197:E197"/>
    <mergeCell ref="A190:A192"/>
    <mergeCell ref="B190:D192"/>
    <mergeCell ref="E190:E192"/>
    <mergeCell ref="C193:D193"/>
    <mergeCell ref="A194:A201"/>
    <mergeCell ref="B199:F199"/>
    <mergeCell ref="B200:F200"/>
    <mergeCell ref="B194:C194"/>
    <mergeCell ref="D194:E194"/>
    <mergeCell ref="B195:C195"/>
    <mergeCell ref="D195:E195"/>
    <mergeCell ref="B180:E180"/>
    <mergeCell ref="B157:E157"/>
    <mergeCell ref="B139:E139"/>
    <mergeCell ref="B4:E4"/>
    <mergeCell ref="B196:C196"/>
    <mergeCell ref="D196:E19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2023-10-13T08:51:44Z</cp:lastPrinted>
  <dcterms:created xsi:type="dcterms:W3CDTF">2021-10-04T13:35:05Z</dcterms:created>
  <dcterms:modified xsi:type="dcterms:W3CDTF">2023-10-17T10:06:32Z</dcterms:modified>
</cp:coreProperties>
</file>